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120" yWindow="45" windowWidth="15135" windowHeight="7650" activeTab="1"/>
  </bookViews>
  <sheets>
    <sheet name="Orçamento" sheetId="1" r:id="rId1"/>
    <sheet name="Cronograma" sheetId="5" r:id="rId2"/>
  </sheets>
  <calcPr calcId="145621"/>
</workbook>
</file>

<file path=xl/calcChain.xml><?xml version="1.0" encoding="utf-8"?>
<calcChain xmlns="http://schemas.openxmlformats.org/spreadsheetml/2006/main">
  <c r="G9" i="1" l="1"/>
  <c r="C4" i="5" l="1"/>
  <c r="F21" i="1"/>
  <c r="F12" i="1"/>
  <c r="G18" i="1" s="1"/>
  <c r="S19" i="5"/>
  <c r="Q19" i="5"/>
  <c r="O19" i="5"/>
  <c r="M19" i="5"/>
  <c r="K19" i="5"/>
  <c r="I19" i="5"/>
  <c r="G19" i="5"/>
  <c r="M17" i="5"/>
  <c r="S12" i="5"/>
  <c r="S13" i="5"/>
  <c r="S14" i="5"/>
  <c r="S15" i="5"/>
  <c r="S16" i="5"/>
  <c r="S11" i="5"/>
  <c r="Q12" i="5"/>
  <c r="Q15" i="5"/>
  <c r="Q11" i="5"/>
  <c r="O11" i="5"/>
  <c r="O10" i="5"/>
  <c r="O12" i="5"/>
  <c r="O9" i="5"/>
  <c r="M9" i="5"/>
  <c r="M10" i="5"/>
  <c r="M11" i="5"/>
  <c r="M8" i="5"/>
  <c r="K10" i="5"/>
  <c r="K11" i="5"/>
  <c r="K12" i="5"/>
  <c r="K8" i="5"/>
  <c r="I10" i="5"/>
  <c r="I11" i="5"/>
  <c r="I12" i="5"/>
  <c r="I8" i="5"/>
  <c r="I7" i="5"/>
  <c r="G6" i="5"/>
  <c r="C17" i="5"/>
  <c r="C16" i="5"/>
  <c r="C15" i="5"/>
  <c r="C14" i="5"/>
  <c r="C13" i="5"/>
  <c r="C12" i="5"/>
  <c r="C11" i="5"/>
  <c r="C10" i="5"/>
  <c r="C9" i="5"/>
  <c r="C8" i="5"/>
  <c r="C7" i="5"/>
  <c r="C6" i="5"/>
  <c r="G124" i="1"/>
  <c r="F124" i="1"/>
  <c r="F123" i="1"/>
  <c r="G120" i="1"/>
  <c r="F120" i="1"/>
  <c r="G117" i="1"/>
  <c r="F116" i="1"/>
  <c r="F117" i="1"/>
  <c r="F115" i="1"/>
  <c r="G112" i="1"/>
  <c r="F108" i="1"/>
  <c r="F109" i="1"/>
  <c r="F110" i="1"/>
  <c r="F111" i="1"/>
  <c r="F112" i="1"/>
  <c r="F107" i="1"/>
  <c r="G104" i="1"/>
  <c r="F103" i="1"/>
  <c r="F104" i="1"/>
  <c r="F102" i="1"/>
  <c r="G99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75" i="1"/>
  <c r="G72" i="1"/>
  <c r="F67" i="1"/>
  <c r="F68" i="1"/>
  <c r="F69" i="1"/>
  <c r="F70" i="1"/>
  <c r="F72" i="1"/>
  <c r="F66" i="1"/>
  <c r="F62" i="1"/>
  <c r="F63" i="1"/>
  <c r="F64" i="1"/>
  <c r="F61" i="1"/>
  <c r="F59" i="1"/>
  <c r="F58" i="1"/>
  <c r="G54" i="1"/>
  <c r="F49" i="1"/>
  <c r="F50" i="1"/>
  <c r="F51" i="1"/>
  <c r="F52" i="1"/>
  <c r="F53" i="1"/>
  <c r="F54" i="1"/>
  <c r="F48" i="1"/>
  <c r="G45" i="1"/>
  <c r="F43" i="1"/>
  <c r="F44" i="1"/>
  <c r="F45" i="1"/>
  <c r="F42" i="1"/>
  <c r="G39" i="1"/>
  <c r="F35" i="1"/>
  <c r="F36" i="1"/>
  <c r="F37" i="1"/>
  <c r="F38" i="1"/>
  <c r="F39" i="1"/>
  <c r="F34" i="1"/>
  <c r="G31" i="1"/>
  <c r="F31" i="1"/>
  <c r="F30" i="1"/>
  <c r="G27" i="1"/>
  <c r="F22" i="1"/>
  <c r="F23" i="1"/>
  <c r="F24" i="1"/>
  <c r="F25" i="1"/>
  <c r="F26" i="1"/>
  <c r="F27" i="1"/>
  <c r="F13" i="1"/>
  <c r="F14" i="1"/>
  <c r="F15" i="1"/>
  <c r="F16" i="1"/>
  <c r="F17" i="1"/>
  <c r="F18" i="1"/>
  <c r="F8" i="1"/>
  <c r="F9" i="1"/>
  <c r="F7" i="1"/>
  <c r="E4" i="5" l="1"/>
  <c r="G126" i="1"/>
  <c r="C5" i="5"/>
  <c r="E5" i="5" l="1"/>
  <c r="E19" i="5" s="1"/>
  <c r="C19" i="5"/>
  <c r="D5" i="5" s="1"/>
  <c r="D9" i="5" l="1"/>
  <c r="D13" i="5"/>
  <c r="D17" i="5"/>
  <c r="D6" i="5"/>
  <c r="D10" i="5"/>
  <c r="D14" i="5"/>
  <c r="D4" i="5"/>
  <c r="D7" i="5"/>
  <c r="D11" i="5"/>
  <c r="D15" i="5"/>
  <c r="D8" i="5"/>
  <c r="D12" i="5"/>
  <c r="D16" i="5"/>
  <c r="F19" i="5"/>
  <c r="F20" i="5" s="1"/>
  <c r="H20" i="5" s="1"/>
  <c r="J20" i="5" s="1"/>
  <c r="L20" i="5" s="1"/>
  <c r="N20" i="5" s="1"/>
  <c r="P20" i="5" s="1"/>
  <c r="R20" i="5" s="1"/>
  <c r="T20" i="5" s="1"/>
  <c r="E20" i="5"/>
  <c r="G20" i="5" s="1"/>
  <c r="I20" i="5" s="1"/>
  <c r="K20" i="5" s="1"/>
  <c r="M20" i="5" s="1"/>
  <c r="O20" i="5" s="1"/>
  <c r="Q20" i="5" s="1"/>
  <c r="S20" i="5" s="1"/>
  <c r="D19" i="5" l="1"/>
</calcChain>
</file>

<file path=xl/sharedStrings.xml><?xml version="1.0" encoding="utf-8"?>
<sst xmlns="http://schemas.openxmlformats.org/spreadsheetml/2006/main" count="574" uniqueCount="364">
  <si>
    <t/>
  </si>
  <si>
    <t>QUADRO DE QUANTIDADES</t>
  </si>
  <si>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M</t>
    </r>
  </si>
  <si>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C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Ç</t>
    </r>
    <r>
      <rPr>
        <b/>
        <sz val="8"/>
        <color rgb="FF000000"/>
        <rFont val="Arial"/>
        <family val="2"/>
      </rPr>
      <t>Ã</t>
    </r>
    <r>
      <rPr>
        <b/>
        <sz val="8"/>
        <color rgb="FF000000"/>
        <rFont val="Arial"/>
        <family val="2"/>
      </rPr>
      <t>O</t>
    </r>
  </si>
  <si>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N</t>
    </r>
  </si>
  <si>
    <r>
      <rPr>
        <b/>
        <sz val="8"/>
        <color rgb="FF000000"/>
        <rFont val="Arial"/>
        <family val="2"/>
      </rPr>
      <t>Q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T</t>
    </r>
  </si>
  <si>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Ç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.</t>
    </r>
  </si>
  <si>
    <r>
      <rPr>
        <b/>
        <sz val="8"/>
        <color rgb="FF000000"/>
        <rFont val="Arial"/>
        <family val="2"/>
      </rPr>
      <t>P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Ç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</si>
  <si>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</si>
  <si>
    <t>SERVIÇOS INICIAIS</t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</si>
  <si>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</si>
  <si>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ó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io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</si>
  <si>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</si>
  <si>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</si>
  <si>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1</t>
    </r>
  </si>
  <si>
    <t>Placa da obra - padrão convenio</t>
  </si>
  <si>
    <t>m2</t>
  </si>
  <si>
    <t>458,58</t>
  </si>
  <si>
    <t>Locação de obra</t>
  </si>
  <si>
    <t>120,72</t>
  </si>
  <si>
    <t>3,28</t>
  </si>
  <si>
    <t>INFRAESTRUTURA</t>
  </si>
  <si>
    <t>Escavações manuais</t>
  </si>
  <si>
    <t>m3</t>
  </si>
  <si>
    <t>47,30</t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</si>
  <si>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</si>
  <si>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</si>
  <si>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</si>
  <si>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</si>
  <si>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6</t>
    </r>
  </si>
  <si>
    <t>Formas madeira para concreto em fundação</t>
  </si>
  <si>
    <t>120,50</t>
  </si>
  <si>
    <t>23,00</t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</si>
  <si>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</si>
  <si>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</si>
  <si>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g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</si>
  <si>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</si>
  <si>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</si>
  <si>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</si>
  <si>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</si>
  <si>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</si>
  <si>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</si>
  <si>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</si>
  <si>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</si>
  <si>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</si>
  <si>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7</t>
    </r>
  </si>
  <si>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ili</t>
    </r>
    <r>
      <rPr>
        <sz val="8"/>
        <color rgb="FF000000"/>
        <rFont val="Arial"/>
        <family val="2"/>
      </rPr>
      <t>z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</si>
  <si>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</si>
  <si>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</si>
  <si>
    <t>SUPRAESTRUTURA</t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</si>
  <si>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</si>
  <si>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</t>
    </r>
  </si>
  <si>
    <t>Formas madeira para concreto</t>
  </si>
  <si>
    <t>108,57</t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</si>
  <si>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</si>
  <si>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</si>
  <si>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</si>
  <si>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</si>
  <si>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</si>
  <si>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é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</si>
  <si>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</si>
  <si>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</si>
  <si>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</si>
  <si>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é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</si>
  <si>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</si>
  <si>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7</t>
    </r>
  </si>
  <si>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é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</si>
  <si>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6</t>
    </r>
  </si>
  <si>
    <t>PAREDES</t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</si>
  <si>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</si>
  <si>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â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</si>
  <si>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</si>
  <si>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t>Vergas e Contra-vergas</t>
  </si>
  <si>
    <t>m</t>
  </si>
  <si>
    <t>33,50</t>
  </si>
  <si>
    <t>16,17</t>
  </si>
  <si>
    <t>5      COBERTURA</t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</si>
  <si>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</si>
  <si>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je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</si>
  <si>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</si>
  <si>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</si>
  <si>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</si>
  <si>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â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</si>
  <si>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</si>
  <si>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</si>
  <si>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</si>
  <si>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r
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</si>
  <si>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</si>
  <si>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</si>
  <si>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</si>
  <si>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</si>
  <si>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</si>
  <si>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</si>
  <si>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</si>
  <si>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</si>
  <si>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z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ó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</si>
  <si>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</si>
  <si>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6</t>
    </r>
  </si>
  <si>
    <t>Rufos em chapa de aço zincado 0,65mm</t>
  </si>
  <si>
    <t>13,72</t>
  </si>
  <si>
    <t>22,56</t>
  </si>
  <si>
    <t>REVESTIMENTOS</t>
  </si>
  <si>
    <t>Chapisco</t>
  </si>
  <si>
    <t>466,50</t>
  </si>
  <si>
    <t>4,78</t>
  </si>
  <si>
    <t>Reboco</t>
  </si>
  <si>
    <t>19,25</t>
  </si>
  <si>
    <t>Azulejos 30x30</t>
  </si>
  <si>
    <t>62,98</t>
  </si>
  <si>
    <t>25,65</t>
  </si>
  <si>
    <t>Peitoril de granito (janelas)</t>
  </si>
  <si>
    <t>13,30</t>
  </si>
  <si>
    <t>154,66</t>
  </si>
  <si>
    <t>PISOS</t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</si>
  <si>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</si>
  <si>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</si>
  <si>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7</t>
    </r>
  </si>
  <si>
    <t>Lastro de brita graduada (e = 10cm)</t>
  </si>
  <si>
    <t>10,77</t>
  </si>
  <si>
    <t>164,76</t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</si>
  <si>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</si>
  <si>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/
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ili</t>
    </r>
    <r>
      <rPr>
        <sz val="8"/>
        <color rgb="FF000000"/>
        <rFont val="Arial"/>
        <family val="2"/>
      </rPr>
      <t>z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</si>
  <si>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</si>
  <si>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</si>
  <si>
    <t>Regularização (e=3cm) de contrapiso</t>
  </si>
  <si>
    <t>19,73</t>
  </si>
  <si>
    <t>Piso cerâmico PEI 5 (acrescimo de 10%)</t>
  </si>
  <si>
    <t>133,00</t>
  </si>
  <si>
    <t>24,26</t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</si>
  <si>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</si>
  <si>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é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â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i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</si>
  <si>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</si>
  <si>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7</t>
    </r>
  </si>
  <si>
    <t>Soleira de granito-portas internas e externas</t>
  </si>
  <si>
    <t>6,80</t>
  </si>
  <si>
    <t>65,32</t>
  </si>
  <si>
    <t>INSTALAÇÕES ELÉTRICAS</t>
  </si>
  <si>
    <r>
      <rPr>
        <b/>
        <sz val="8"/>
        <color rgb="FF000000"/>
        <rFont val="Arial"/>
        <family val="2"/>
      </rPr>
      <t>8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>1</t>
    </r>
  </si>
  <si>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G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Ç</t>
    </r>
    <r>
      <rPr>
        <b/>
        <sz val="8"/>
        <color rgb="FF000000"/>
        <rFont val="Arial"/>
        <family val="2"/>
      </rPr>
      <t>Ã</t>
    </r>
    <r>
      <rPr>
        <b/>
        <sz val="8"/>
        <color rgb="FF000000"/>
        <rFont val="Arial"/>
        <family val="2"/>
      </rPr>
      <t>O,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e
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Í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</si>
  <si>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</si>
  <si>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Fi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F+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²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é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q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</si>
  <si>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</si>
  <si>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</si>
  <si>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</si>
  <si>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Fi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#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²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é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Q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</si>
  <si>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</si>
  <si>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</si>
  <si>
    <r>
      <rPr>
        <b/>
        <sz val="8"/>
        <color rgb="FF000000"/>
        <rFont val="Arial"/>
        <family val="2"/>
      </rPr>
      <t>8</t>
    </r>
    <r>
      <rPr>
        <b/>
        <sz val="8"/>
        <color rgb="FF000000"/>
        <rFont val="Arial"/>
        <family val="2"/>
      </rPr>
      <t>.</t>
    </r>
    <r>
      <rPr>
        <b/>
        <sz val="8"/>
        <color rgb="FF000000"/>
        <rFont val="Arial"/>
        <family val="2"/>
      </rPr>
      <t>2</t>
    </r>
  </si>
  <si>
    <r>
      <rPr>
        <b/>
        <sz val="8"/>
        <color rgb="FF000000"/>
        <rFont val="Arial"/>
        <family val="2"/>
      </rPr>
      <t>Qu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dro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s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bu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ç</t>
    </r>
    <r>
      <rPr>
        <b/>
        <sz val="8"/>
        <color rgb="FF000000"/>
        <rFont val="Arial"/>
        <family val="2"/>
      </rPr>
      <t>ã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l</t>
    </r>
    <r>
      <rPr>
        <b/>
        <sz val="8"/>
        <color rgb="FF000000"/>
        <rFont val="Arial"/>
        <family val="2"/>
      </rPr>
      <t>u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i</t>
    </r>
    <r>
      <rPr>
        <b/>
        <sz val="8"/>
        <color rgb="FF000000"/>
        <rFont val="Arial"/>
        <family val="2"/>
      </rPr>
      <t>n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ç</t>
    </r>
    <r>
      <rPr>
        <b/>
        <sz val="8"/>
        <color rgb="FF000000"/>
        <rFont val="Arial"/>
        <family val="2"/>
      </rPr>
      <t>ã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e
</t>
    </r>
    <r>
      <rPr>
        <b/>
        <sz val="8"/>
        <color rgb="FF000000"/>
        <rFont val="Arial"/>
        <family val="2"/>
      </rPr>
      <t>T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>m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d</t>
    </r>
    <r>
      <rPr>
        <b/>
        <sz val="8"/>
        <color rgb="FF000000"/>
        <rFont val="Arial"/>
        <family val="2"/>
      </rPr>
      <t>a</t>
    </r>
    <r>
      <rPr>
        <b/>
        <sz val="8"/>
        <color rgb="FF000000"/>
        <rFont val="Arial"/>
        <family val="2"/>
      </rPr>
      <t>s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</si>
  <si>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</si>
  <si>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Q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ó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</si>
  <si>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</si>
  <si>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</si>
  <si>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</si>
  <si>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</si>
  <si>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</si>
  <si>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</si>
  <si>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</si>
  <si>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</si>
  <si>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</si>
  <si>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6</t>
    </r>
  </si>
  <si>
    <t>8.2.4</t>
  </si>
  <si>
    <t>Disjuntor Diferencial Residual DR</t>
  </si>
  <si>
    <t>un</t>
  </si>
  <si>
    <t>1,00</t>
  </si>
  <si>
    <t>125,00</t>
  </si>
  <si>
    <t>Iluminação e Tomadas</t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</si>
  <si>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</si>
  <si>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</si>
  <si>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</si>
  <si>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</si>
  <si>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</si>
  <si>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+T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Í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 xml:space="preserve">io
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</si>
  <si>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</si>
  <si>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</si>
  <si>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</si>
  <si>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z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TO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</si>
  <si>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</si>
  <si>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7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</si>
  <si>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</si>
  <si>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â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</si>
  <si>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</si>
  <si>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</si>
  <si>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W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</si>
  <si>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</si>
  <si>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2</t>
    </r>
  </si>
  <si>
    <t>PREVENTIVO ELÉTRICO</t>
  </si>
  <si>
    <t>8.4.1</t>
  </si>
  <si>
    <t>Bloco autonomo indicativo "SAIDA"</t>
  </si>
  <si>
    <t>3,00</t>
  </si>
  <si>
    <t>89,76</t>
  </si>
  <si>
    <t>INSTALAÇÕES HIDROSSANITÁRIAS</t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</si>
  <si>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</si>
  <si>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</si>
  <si>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</si>
  <si>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</si>
  <si>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</si>
  <si>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</si>
  <si>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</si>
  <si>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Ø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"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</si>
  <si>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</si>
  <si>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</si>
  <si>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Ø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</si>
  <si>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</si>
  <si>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</si>
  <si>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</si>
  <si>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</si>
  <si>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</si>
  <si>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</si>
  <si>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</si>
  <si>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</si>
  <si>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7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</si>
  <si>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</si>
  <si>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</si>
  <si>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</si>
  <si>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</si>
  <si>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</si>
  <si>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</si>
  <si>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9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</si>
  <si>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</si>
  <si>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</si>
  <si>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–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</si>
  <si>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</si>
  <si>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</si>
  <si>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</si>
  <si>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</si>
  <si>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</si>
  <si>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*1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"</t>
    </r>
    <r>
      <rPr>
        <sz val="8"/>
        <color rgb="FF000000"/>
        <rFont val="Arial"/>
        <family val="2"/>
      </rPr>
      <t>*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</si>
  <si>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</si>
  <si>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</si>
  <si>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ó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í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</si>
  <si>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5</t>
    </r>
  </si>
  <si>
    <t>Porta papel higienico</t>
  </si>
  <si>
    <t>2,00</t>
  </si>
  <si>
    <t>51,25</t>
  </si>
  <si>
    <t>Porta papel toalha</t>
  </si>
  <si>
    <t>35,00</t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</si>
  <si>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</si>
  <si>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</si>
  <si>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</si>
  <si>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</si>
  <si>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7</t>
    </r>
  </si>
  <si>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</si>
  <si>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j.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</si>
  <si>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</si>
  <si>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</si>
  <si>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</si>
  <si>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</si>
  <si>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9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</si>
  <si>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/
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</si>
  <si>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</si>
  <si>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t>Fossa séptica conforme projeto e memorial</t>
  </si>
  <si>
    <t>2,85</t>
  </si>
  <si>
    <t>514,91</t>
  </si>
  <si>
    <t>Filtro anaeróbio conforme projeto e memorial</t>
  </si>
  <si>
    <t>1,68</t>
  </si>
  <si>
    <t>546,56</t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</si>
  <si>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</si>
  <si>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'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ó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</si>
  <si>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</si>
  <si>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</si>
  <si>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Ø,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ó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</si>
  <si>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</si>
  <si>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</si>
  <si>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</si>
  <si>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Ø,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ó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</si>
  <si>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</si>
  <si>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</si>
  <si>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</si>
  <si>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â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</si>
  <si>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</si>
  <si>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7</t>
    </r>
  </si>
  <si>
    <t>PREV. CONTRA INCÊNDIO</t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</si>
  <si>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</si>
  <si>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ê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ó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Q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í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 xml:space="preserve">g
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</si>
  <si>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</si>
  <si>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</si>
  <si>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á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õ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.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</si>
  <si>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</si>
  <si>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</si>
  <si>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ili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 xml:space="preserve">/
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</si>
  <si>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3</t>
    </r>
  </si>
  <si>
    <t>ESQUADRIAS</t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</si>
  <si>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</si>
  <si>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la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z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</si>
  <si>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</si>
  <si>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</si>
  <si>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,
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la
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z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</si>
  <si>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</si>
  <si>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</si>
  <si>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"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e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"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</si>
  <si>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</si>
  <si>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</si>
  <si>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</si>
  <si>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q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</si>
  <si>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</si>
  <si>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9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</si>
  <si>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</si>
  <si>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q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</si>
  <si>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4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</si>
  <si>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</si>
  <si>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6</t>
    </r>
  </si>
  <si>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-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"</t>
    </r>
  </si>
  <si>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</si>
  <si>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5</t>
    </r>
  </si>
  <si>
    <t>12     PINTURA</t>
  </si>
  <si>
    <t>Fundo Preparador</t>
  </si>
  <si>
    <t>765,11</t>
  </si>
  <si>
    <t>3,62</t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</si>
  <si>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</si>
  <si>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í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)</t>
    </r>
  </si>
  <si>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</si>
  <si>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</si>
  <si>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3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</si>
  <si>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</si>
  <si>
    <r>
      <rPr>
        <sz val="8"/>
        <color rgb="FF000000"/>
        <rFont val="Arial"/>
        <family val="2"/>
      </rPr>
      <t>6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8</t>
    </r>
    <r>
      <rPr>
        <sz val="8"/>
        <color rgb="FF000000"/>
        <rFont val="Arial"/>
        <family val="2"/>
      </rPr>
      <t>5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</si>
  <si>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7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3</t>
    </r>
  </si>
  <si>
    <t>LIMPEZA DA OBRA</t>
  </si>
  <si>
    <t>Limpeza final da obra</t>
  </si>
  <si>
    <t>1,71</t>
  </si>
  <si>
    <t>SERVIÇOS COMPLEMENTARES</t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</si>
  <si>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.</t>
    </r>
    <r>
      <rPr>
        <sz val="8"/>
        <color rgb="FF000000"/>
        <rFont val="Arial"/>
        <family val="2"/>
      </rPr>
      <t>1</t>
    </r>
  </si>
  <si>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</si>
  <si>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0</t>
    </r>
  </si>
  <si>
    <r>
      <rPr>
        <sz val="8"/>
        <color rgb="FF000000"/>
        <rFont val="Arial"/>
        <family val="2"/>
      </rPr>
      <t>4</t>
    </r>
    <r>
      <rPr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6</t>
    </r>
  </si>
  <si>
    <t>Tela com Arame Galvanizado</t>
  </si>
  <si>
    <t>136,00</t>
  </si>
  <si>
    <t>9,41</t>
  </si>
  <si>
    <t>TOTAL</t>
  </si>
  <si>
    <t>TOTAL  ACUMULADO</t>
  </si>
  <si>
    <t>15,97</t>
  </si>
  <si>
    <t>12,13</t>
  </si>
  <si>
    <t>12,05</t>
  </si>
  <si>
    <t>10,57</t>
  </si>
  <si>
    <t>15,19</t>
  </si>
  <si>
    <t>12,68</t>
  </si>
  <si>
    <t>11,40</t>
  </si>
  <si>
    <t>SUBTOTAL</t>
  </si>
  <si>
    <t>-</t>
  </si>
  <si>
    <t>LIMPEZA  DA OBRA</t>
  </si>
  <si>
    <t>PINTURA</t>
  </si>
  <si>
    <t>PREV.  CONTRA  INCÊNDIO</t>
  </si>
  <si>
    <t>COBERTURA</t>
  </si>
  <si>
    <t>%</t>
  </si>
  <si>
    <t>8* MES</t>
  </si>
  <si>
    <t>7* MES</t>
  </si>
  <si>
    <t>6* MES</t>
  </si>
  <si>
    <t>5* MES</t>
  </si>
  <si>
    <t>4* MES</t>
  </si>
  <si>
    <t>3* MES</t>
  </si>
  <si>
    <t>2* MES</t>
  </si>
  <si>
    <t>1* MES</t>
  </si>
  <si>
    <t>DESCRIÇÃO</t>
  </si>
  <si>
    <t>ITEM</t>
  </si>
  <si>
    <t>8.3</t>
  </si>
  <si>
    <t>8.4</t>
  </si>
  <si>
    <t>13.1</t>
  </si>
  <si>
    <t>14.3</t>
  </si>
  <si>
    <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K</t>
    </r>
    <r>
      <rPr>
        <sz val="8"/>
        <color rgb="FF000000"/>
        <rFont val="Arial"/>
        <family val="2"/>
      </rPr>
      <t>=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5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A</t>
    </r>
  </si>
  <si>
    <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â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ij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lo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h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g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.</t>
    </r>
  </si>
  <si>
    <r>
      <t>R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il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0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ili</t>
    </r>
    <r>
      <rPr>
        <sz val="8"/>
        <color rgb="FF000000"/>
        <rFont val="Arial"/>
        <family val="2"/>
      </rPr>
      <t>z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q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li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</si>
  <si>
    <r>
      <t>P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+T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x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u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s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ç</t>
    </r>
    <r>
      <rPr>
        <sz val="8"/>
        <color rgb="FF000000"/>
        <rFont val="Arial"/>
        <family val="2"/>
      </rPr>
      <t>ã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)</t>
    </r>
    <r>
      <rPr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>f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m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</t>
    </r>
    <r>
      <rPr>
        <sz val="8"/>
        <color rgb="FF000000"/>
        <rFont val="Arial"/>
        <family val="2"/>
      </rPr>
      <t>r</t>
    </r>
    <r>
      <rPr>
        <sz val="8"/>
        <color rgb="FF000000"/>
        <rFont val="Arial"/>
        <family val="2"/>
      </rPr>
      <t>o</t>
    </r>
    <r>
      <rPr>
        <sz val="8"/>
        <color rgb="FF000000"/>
        <rFont val="Arial"/>
        <family val="2"/>
      </rPr>
      <t>j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t</t>
    </r>
    <r>
      <rPr>
        <sz val="8"/>
        <color rgb="FF000000"/>
        <rFont val="Arial"/>
        <family val="2"/>
      </rPr>
      <t>o</t>
    </r>
  </si>
  <si>
    <r>
      <t xml:space="preserve">
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BR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: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C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RUÇ</t>
    </r>
    <r>
      <rPr>
        <b/>
        <sz val="10"/>
        <color rgb="FF000000"/>
        <rFont val="Arial"/>
        <family val="2"/>
      </rPr>
      <t>Ã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UM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P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IO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>Á</t>
    </r>
    <r>
      <rPr>
        <b/>
        <sz val="10"/>
        <color rgb="FF000000"/>
        <rFont val="Arial"/>
        <family val="2"/>
      </rPr>
      <t xml:space="preserve">UDE
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C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I</t>
    </r>
    <r>
      <rPr>
        <b/>
        <sz val="10"/>
        <color rgb="FF000000"/>
        <rFont val="Arial"/>
        <family val="2"/>
      </rPr>
      <t>Z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Ç</t>
    </r>
    <r>
      <rPr>
        <b/>
        <sz val="10"/>
        <color rgb="FF000000"/>
        <rFont val="Arial"/>
        <family val="2"/>
      </rPr>
      <t>Ã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: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DA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M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G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M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>Q</t>
    </r>
    <r>
      <rPr>
        <b/>
        <sz val="10"/>
        <color rgb="FF000000"/>
        <rFont val="Arial"/>
        <family val="2"/>
      </rPr>
      <t>U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RDA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RIO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M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NN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-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M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NN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-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V</t>
    </r>
    <r>
      <rPr>
        <b/>
        <sz val="10"/>
        <color rgb="FF000000"/>
        <rFont val="Arial"/>
        <family val="2"/>
      </rPr>
      <t>I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M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IR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L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 xml:space="preserve">C
</t>
    </r>
    <r>
      <rPr>
        <b/>
        <sz val="10"/>
        <color rgb="FF000000"/>
        <rFont val="Arial"/>
        <family val="2"/>
      </rPr>
      <t>Á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DA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>BR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: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120,72</t>
    </r>
    <r>
      <rPr>
        <b/>
        <sz val="10"/>
        <color rgb="FF000000"/>
        <rFont val="Arial"/>
        <family val="2"/>
      </rPr>
      <t>m</t>
    </r>
    <r>
      <rPr>
        <b/>
        <sz val="10"/>
        <color rgb="FF000000"/>
        <rFont val="Arial"/>
        <family val="2"/>
      </rPr>
      <t xml:space="preserve">2
</t>
    </r>
  </si>
  <si>
    <r>
      <t xml:space="preserve">CRONOGRAMA FÍSICO FINANCEIRO
</t>
    </r>
    <r>
      <rPr>
        <b/>
        <sz val="8"/>
        <color rgb="FF000000"/>
        <rFont val="Arial"/>
        <family val="2"/>
      </rPr>
      <t xml:space="preserve">OBRA: CONSTRUÇÃO DE UM POSTO DE APOIO A SÁUDE
</t>
    </r>
    <r>
      <rPr>
        <sz val="8"/>
        <color rgb="FF000000"/>
        <rFont val="Arial"/>
        <family val="2"/>
      </rPr>
      <t>LOCALIZAÇÃO: ESTRADA MARGEM ESQUERDA DO ALTO RIO DOLLMANN - SALTO DOLLMANN - VITOR MEIRELES / SC 
(</t>
    </r>
    <r>
      <rPr>
        <b/>
        <sz val="8"/>
        <color rgb="FF000000"/>
        <rFont val="Arial"/>
        <family val="2"/>
      </rPr>
      <t>VALORES EM REAIS)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</si>
</sst>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Arial"/>
      <family val="2"/>
    </font>
    <font>
      <sz val="8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3200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0" xfId="0" applyBorder="1"/>
    <xf numFmtId="49" fontId="0" fillId="0" borderId="0" xfId="0" applyNumberFormat="1" applyBorder="1"/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44" fontId="6" fillId="0" borderId="3" xfId="1" applyFont="1" applyBorder="1" applyAlignment="1">
      <alignment horizontal="center" vertical="top"/>
    </xf>
    <xf numFmtId="44" fontId="7" fillId="0" borderId="3" xfId="1" applyFont="1" applyBorder="1" applyAlignment="1">
      <alignment horizontal="center" vertical="top"/>
    </xf>
    <xf numFmtId="44" fontId="9" fillId="0" borderId="3" xfId="1" applyFont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2" fontId="3" fillId="0" borderId="7" xfId="1" applyNumberFormat="1" applyFont="1" applyBorder="1" applyAlignment="1">
      <alignment horizontal="justify" vertical="top" wrapText="1"/>
    </xf>
    <xf numFmtId="44" fontId="3" fillId="0" borderId="7" xfId="1" applyFont="1" applyBorder="1" applyAlignment="1">
      <alignment horizontal="justify" vertical="top" wrapText="1"/>
    </xf>
    <xf numFmtId="0" fontId="0" fillId="0" borderId="8" xfId="0" applyBorder="1" applyAlignment="1">
      <alignment horizontal="justify" vertical="top"/>
    </xf>
    <xf numFmtId="0" fontId="3" fillId="0" borderId="9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2" fontId="3" fillId="0" borderId="3" xfId="1" applyNumberFormat="1" applyFont="1" applyBorder="1" applyAlignment="1">
      <alignment horizontal="justify" vertical="top"/>
    </xf>
    <xf numFmtId="44" fontId="3" fillId="0" borderId="3" xfId="1" applyFont="1" applyBorder="1" applyAlignment="1">
      <alignment horizontal="justify" vertical="top" wrapText="1"/>
    </xf>
    <xf numFmtId="0" fontId="0" fillId="0" borderId="10" xfId="0" applyBorder="1" applyAlignment="1">
      <alignment horizontal="justify" vertical="top"/>
    </xf>
    <xf numFmtId="44" fontId="2" fillId="0" borderId="10" xfId="1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3" fillId="0" borderId="9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2" fontId="3" fillId="0" borderId="3" xfId="1" applyNumberFormat="1" applyFont="1" applyBorder="1" applyAlignment="1">
      <alignment horizontal="justify" vertical="top" wrapText="1"/>
    </xf>
    <xf numFmtId="2" fontId="3" fillId="0" borderId="3" xfId="0" applyNumberFormat="1" applyFont="1" applyBorder="1" applyAlignment="1">
      <alignment horizontal="justify" vertical="top" wrapText="1"/>
    </xf>
    <xf numFmtId="2" fontId="3" fillId="0" borderId="3" xfId="0" applyNumberFormat="1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0" borderId="1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2" fontId="3" fillId="0" borderId="2" xfId="0" applyNumberFormat="1" applyFont="1" applyBorder="1" applyAlignment="1">
      <alignment horizontal="justify" vertical="top" wrapText="1"/>
    </xf>
    <xf numFmtId="0" fontId="0" fillId="0" borderId="12" xfId="0" applyBorder="1" applyAlignment="1">
      <alignment horizontal="justify" vertical="top"/>
    </xf>
    <xf numFmtId="0" fontId="3" fillId="0" borderId="4" xfId="0" applyFont="1" applyBorder="1" applyAlignment="1">
      <alignment horizontal="justify" vertical="top" wrapText="1"/>
    </xf>
    <xf numFmtId="2" fontId="3" fillId="0" borderId="4" xfId="0" applyNumberFormat="1" applyFont="1" applyBorder="1" applyAlignment="1">
      <alignment horizontal="justify" vertical="top" wrapText="1"/>
    </xf>
    <xf numFmtId="0" fontId="0" fillId="0" borderId="4" xfId="0" applyBorder="1" applyAlignment="1">
      <alignment horizontal="justify" vertical="top"/>
    </xf>
    <xf numFmtId="0" fontId="3" fillId="0" borderId="1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/>
    </xf>
    <xf numFmtId="0" fontId="3" fillId="0" borderId="5" xfId="0" applyFont="1" applyBorder="1" applyAlignment="1">
      <alignment horizontal="justify" vertical="top" wrapText="1"/>
    </xf>
    <xf numFmtId="2" fontId="3" fillId="0" borderId="5" xfId="0" applyNumberFormat="1" applyFont="1" applyBorder="1" applyAlignment="1">
      <alignment horizontal="justify" vertical="top" wrapText="1"/>
    </xf>
    <xf numFmtId="0" fontId="0" fillId="0" borderId="14" xfId="0" applyBorder="1" applyAlignment="1">
      <alignment horizontal="justify" vertical="top"/>
    </xf>
    <xf numFmtId="0" fontId="1" fillId="0" borderId="15" xfId="0" applyFont="1" applyBorder="1" applyAlignment="1">
      <alignment horizontal="justify" vertical="top"/>
    </xf>
    <xf numFmtId="0" fontId="1" fillId="0" borderId="16" xfId="0" applyFont="1" applyBorder="1" applyAlignment="1">
      <alignment horizontal="justify" vertical="top"/>
    </xf>
    <xf numFmtId="44" fontId="1" fillId="0" borderId="17" xfId="1" applyFont="1" applyBorder="1" applyAlignment="1">
      <alignment horizontal="justify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0" borderId="10" xfId="0" applyFont="1" applyBorder="1" applyAlignment="1">
      <alignment horizontal="justify" vertical="top"/>
    </xf>
    <xf numFmtId="0" fontId="0" fillId="2" borderId="9" xfId="0" applyFill="1" applyBorder="1" applyAlignment="1">
      <alignment horizontal="justify" vertical="top"/>
    </xf>
    <xf numFmtId="0" fontId="0" fillId="2" borderId="3" xfId="0" applyFill="1" applyBorder="1" applyAlignment="1">
      <alignment horizontal="justify" vertical="top"/>
    </xf>
    <xf numFmtId="0" fontId="0" fillId="2" borderId="10" xfId="0" applyFill="1" applyBorder="1" applyAlignment="1">
      <alignment horizontal="justify" vertical="top"/>
    </xf>
    <xf numFmtId="0" fontId="2" fillId="0" borderId="11" xfId="0" applyFont="1" applyBorder="1" applyAlignment="1">
      <alignment horizontal="justify" vertical="top"/>
    </xf>
    <xf numFmtId="0" fontId="2" fillId="0" borderId="1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5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A118" zoomScaleNormal="100" workbookViewId="0">
      <selection activeCell="A10" sqref="A10:G10"/>
    </sheetView>
  </sheetViews>
  <sheetFormatPr defaultRowHeight="15" x14ac:dyDescent="0.25"/>
  <cols>
    <col min="1" max="1" width="6.28515625" customWidth="1"/>
    <col min="2" max="2" width="37.140625" customWidth="1"/>
    <col min="3" max="3" width="4.5703125" customWidth="1"/>
    <col min="4" max="4" width="10.28515625" customWidth="1"/>
    <col min="5" max="5" width="12.5703125" customWidth="1"/>
    <col min="6" max="6" width="13.140625" customWidth="1"/>
    <col min="7" max="7" width="14.28515625" customWidth="1"/>
    <col min="8" max="8" width="10.140625" bestFit="1" customWidth="1"/>
  </cols>
  <sheetData>
    <row r="1" spans="1:14" x14ac:dyDescent="0.25">
      <c r="A1" s="56" t="s">
        <v>0</v>
      </c>
      <c r="B1" s="56"/>
      <c r="C1" s="56"/>
      <c r="D1" s="56"/>
      <c r="E1" s="56"/>
      <c r="F1" s="56"/>
      <c r="G1" s="56"/>
    </row>
    <row r="2" spans="1:14" ht="101.85" customHeight="1" x14ac:dyDescent="0.25">
      <c r="A2" s="57" t="s">
        <v>362</v>
      </c>
      <c r="B2" s="57"/>
      <c r="C2" s="57"/>
      <c r="D2" s="57"/>
      <c r="E2" s="57"/>
      <c r="F2" s="57"/>
      <c r="G2" s="57"/>
    </row>
    <row r="3" spans="1:14" ht="12.4" customHeight="1" x14ac:dyDescent="0.25">
      <c r="A3" s="58" t="s">
        <v>1</v>
      </c>
      <c r="B3" s="58"/>
      <c r="C3" s="58"/>
      <c r="D3" s="58"/>
      <c r="E3" s="58"/>
      <c r="F3" s="58"/>
      <c r="G3" s="58"/>
    </row>
    <row r="4" spans="1:14" ht="24.7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2" t="s">
        <v>7</v>
      </c>
      <c r="G4" s="1" t="s">
        <v>8</v>
      </c>
    </row>
    <row r="5" spans="1:14" ht="5.85" customHeight="1" x14ac:dyDescent="0.25">
      <c r="A5" s="59"/>
      <c r="B5" s="59"/>
      <c r="C5" s="59"/>
      <c r="D5" s="59"/>
      <c r="E5" s="59"/>
      <c r="F5" s="59"/>
      <c r="G5" s="59"/>
    </row>
    <row r="6" spans="1:14" ht="12.4" customHeight="1" x14ac:dyDescent="0.25">
      <c r="A6" s="20">
        <v>1</v>
      </c>
      <c r="B6" s="60" t="s">
        <v>9</v>
      </c>
      <c r="C6" s="60"/>
      <c r="D6" s="60"/>
      <c r="E6" s="60"/>
      <c r="F6" s="60"/>
      <c r="G6" s="60"/>
    </row>
    <row r="7" spans="1:14" ht="24" customHeight="1" x14ac:dyDescent="0.25">
      <c r="A7" s="21" t="s">
        <v>10</v>
      </c>
      <c r="B7" s="22" t="s">
        <v>11</v>
      </c>
      <c r="C7" s="22" t="s">
        <v>12</v>
      </c>
      <c r="D7" s="22" t="s">
        <v>13</v>
      </c>
      <c r="E7" s="23" t="s">
        <v>14</v>
      </c>
      <c r="F7" s="24">
        <f>ROUND((D7*E7),2)</f>
        <v>1084.26</v>
      </c>
      <c r="G7" s="25"/>
      <c r="H7" s="3"/>
      <c r="I7" s="4"/>
      <c r="J7" s="3"/>
      <c r="K7" s="3"/>
      <c r="L7" s="3"/>
      <c r="M7" s="3"/>
      <c r="N7" s="3"/>
    </row>
    <row r="8" spans="1:14" ht="12.4" customHeight="1" x14ac:dyDescent="0.25">
      <c r="A8" s="26">
        <v>1.2</v>
      </c>
      <c r="B8" s="27" t="s">
        <v>15</v>
      </c>
      <c r="C8" s="27" t="s">
        <v>16</v>
      </c>
      <c r="D8" s="27">
        <v>4.5</v>
      </c>
      <c r="E8" s="28" t="s">
        <v>17</v>
      </c>
      <c r="F8" s="29">
        <f t="shared" ref="F8:F9" si="0">ROUND((D8*E8),2)</f>
        <v>2063.61</v>
      </c>
      <c r="G8" s="30"/>
      <c r="H8" s="3"/>
      <c r="I8" s="3"/>
      <c r="J8" s="3"/>
      <c r="K8" s="3"/>
      <c r="L8" s="3"/>
      <c r="M8" s="3"/>
      <c r="N8" s="3"/>
    </row>
    <row r="9" spans="1:14" ht="16.7" customHeight="1" x14ac:dyDescent="0.25">
      <c r="A9" s="26">
        <v>1.3</v>
      </c>
      <c r="B9" s="27" t="s">
        <v>18</v>
      </c>
      <c r="C9" s="27" t="s">
        <v>16</v>
      </c>
      <c r="D9" s="27" t="s">
        <v>19</v>
      </c>
      <c r="E9" s="28" t="s">
        <v>20</v>
      </c>
      <c r="F9" s="29">
        <f t="shared" si="0"/>
        <v>395.96</v>
      </c>
      <c r="G9" s="31">
        <f>SUM(F7:F9)</f>
        <v>3543.83</v>
      </c>
      <c r="H9" s="5"/>
      <c r="I9" s="3"/>
      <c r="J9" s="3"/>
      <c r="K9" s="3"/>
      <c r="L9" s="3"/>
      <c r="M9" s="3"/>
      <c r="N9" s="3"/>
    </row>
    <row r="10" spans="1:14" ht="5.0999999999999996" customHeight="1" x14ac:dyDescent="0.25">
      <c r="A10" s="59"/>
      <c r="B10" s="59"/>
      <c r="C10" s="59"/>
      <c r="D10" s="59"/>
      <c r="E10" s="59"/>
      <c r="F10" s="59"/>
      <c r="G10" s="59"/>
      <c r="H10" s="3"/>
      <c r="I10" s="3"/>
      <c r="J10" s="3"/>
      <c r="K10" s="3"/>
      <c r="L10" s="3"/>
      <c r="M10" s="3"/>
      <c r="N10" s="3"/>
    </row>
    <row r="11" spans="1:14" ht="12.4" customHeight="1" x14ac:dyDescent="0.25">
      <c r="A11" s="32">
        <v>2</v>
      </c>
      <c r="B11" s="61" t="s">
        <v>21</v>
      </c>
      <c r="C11" s="61"/>
      <c r="D11" s="61"/>
      <c r="E11" s="61"/>
      <c r="F11" s="61"/>
      <c r="G11" s="62"/>
      <c r="H11" s="3"/>
      <c r="I11" s="3"/>
      <c r="J11" s="3"/>
      <c r="K11" s="3"/>
      <c r="L11" s="3"/>
      <c r="M11" s="3"/>
      <c r="N11" s="3"/>
    </row>
    <row r="12" spans="1:14" ht="15.95" customHeight="1" x14ac:dyDescent="0.25">
      <c r="A12" s="26">
        <v>2.1</v>
      </c>
      <c r="B12" s="27" t="s">
        <v>22</v>
      </c>
      <c r="C12" s="27" t="s">
        <v>23</v>
      </c>
      <c r="D12" s="27" t="s">
        <v>24</v>
      </c>
      <c r="E12" s="28">
        <v>38.369999999999997</v>
      </c>
      <c r="F12" s="29">
        <f>ROUND((D12*E12),2)</f>
        <v>1814.9</v>
      </c>
      <c r="G12" s="30"/>
      <c r="H12" s="3"/>
      <c r="I12" s="3"/>
      <c r="J12" s="3"/>
      <c r="K12" s="3"/>
      <c r="L12" s="3"/>
      <c r="M12" s="3"/>
      <c r="N12" s="3"/>
    </row>
    <row r="13" spans="1:14" ht="22.5" x14ac:dyDescent="0.25">
      <c r="A13" s="33" t="s">
        <v>25</v>
      </c>
      <c r="B13" s="27" t="s">
        <v>358</v>
      </c>
      <c r="C13" s="34" t="s">
        <v>27</v>
      </c>
      <c r="D13" s="34" t="s">
        <v>28</v>
      </c>
      <c r="E13" s="35" t="s">
        <v>29</v>
      </c>
      <c r="F13" s="29">
        <f t="shared" ref="F13:F18" si="1">ROUND((D13*E13),2)</f>
        <v>4340.8999999999996</v>
      </c>
      <c r="G13" s="30"/>
      <c r="H13" s="3"/>
      <c r="I13" s="3"/>
      <c r="J13" s="3"/>
      <c r="K13" s="3"/>
      <c r="L13" s="3"/>
      <c r="M13" s="3"/>
      <c r="N13" s="3"/>
    </row>
    <row r="14" spans="1:14" ht="12.4" customHeight="1" x14ac:dyDescent="0.25">
      <c r="A14" s="26">
        <v>2.2999999999999998</v>
      </c>
      <c r="B14" s="27" t="s">
        <v>30</v>
      </c>
      <c r="C14" s="27" t="s">
        <v>16</v>
      </c>
      <c r="D14" s="27" t="s">
        <v>31</v>
      </c>
      <c r="E14" s="28" t="s">
        <v>32</v>
      </c>
      <c r="F14" s="29">
        <f t="shared" si="1"/>
        <v>2771.5</v>
      </c>
      <c r="G14" s="30"/>
      <c r="H14" s="3"/>
      <c r="I14" s="3"/>
      <c r="J14" s="3"/>
      <c r="K14" s="3"/>
      <c r="L14" s="3"/>
      <c r="M14" s="3"/>
      <c r="N14" s="3"/>
    </row>
    <row r="15" spans="1:14" ht="21.75" customHeight="1" x14ac:dyDescent="0.25">
      <c r="A15" s="33" t="s">
        <v>33</v>
      </c>
      <c r="B15" s="27" t="s">
        <v>34</v>
      </c>
      <c r="C15" s="34" t="s">
        <v>35</v>
      </c>
      <c r="D15" s="34" t="s">
        <v>36</v>
      </c>
      <c r="E15" s="35" t="s">
        <v>37</v>
      </c>
      <c r="F15" s="29">
        <f t="shared" si="1"/>
        <v>3386.63</v>
      </c>
      <c r="G15" s="30"/>
      <c r="H15" s="3"/>
      <c r="I15" s="3"/>
      <c r="J15" s="3"/>
      <c r="K15" s="3"/>
      <c r="L15" s="3"/>
      <c r="M15" s="3"/>
      <c r="N15" s="3"/>
    </row>
    <row r="16" spans="1:14" ht="21.75" customHeight="1" x14ac:dyDescent="0.25">
      <c r="A16" s="33" t="s">
        <v>38</v>
      </c>
      <c r="B16" s="27" t="s">
        <v>39</v>
      </c>
      <c r="C16" s="34" t="s">
        <v>35</v>
      </c>
      <c r="D16" s="34" t="s">
        <v>40</v>
      </c>
      <c r="E16" s="35" t="s">
        <v>41</v>
      </c>
      <c r="F16" s="29">
        <f t="shared" si="1"/>
        <v>913.86</v>
      </c>
      <c r="G16" s="30"/>
      <c r="H16" s="3"/>
      <c r="I16" s="3"/>
      <c r="J16" s="3"/>
      <c r="K16" s="3"/>
      <c r="L16" s="3"/>
      <c r="M16" s="3"/>
      <c r="N16" s="3"/>
    </row>
    <row r="17" spans="1:14" ht="33.75" x14ac:dyDescent="0.25">
      <c r="A17" s="33" t="s">
        <v>42</v>
      </c>
      <c r="B17" s="27" t="s">
        <v>359</v>
      </c>
      <c r="C17" s="34" t="s">
        <v>12</v>
      </c>
      <c r="D17" s="34" t="s">
        <v>43</v>
      </c>
      <c r="E17" s="35" t="s">
        <v>44</v>
      </c>
      <c r="F17" s="29">
        <f t="shared" si="1"/>
        <v>785.26</v>
      </c>
      <c r="G17" s="30"/>
      <c r="H17" s="3"/>
      <c r="I17" s="3"/>
      <c r="J17" s="3"/>
      <c r="K17" s="3"/>
      <c r="L17" s="3"/>
      <c r="M17" s="3"/>
      <c r="N17" s="3"/>
    </row>
    <row r="18" spans="1:14" ht="22.35" customHeight="1" x14ac:dyDescent="0.25">
      <c r="A18" s="33" t="s">
        <v>45</v>
      </c>
      <c r="B18" s="34" t="s">
        <v>46</v>
      </c>
      <c r="C18" s="34" t="s">
        <v>12</v>
      </c>
      <c r="D18" s="34" t="s">
        <v>47</v>
      </c>
      <c r="E18" s="35" t="s">
        <v>48</v>
      </c>
      <c r="F18" s="29">
        <f t="shared" si="1"/>
        <v>858.87</v>
      </c>
      <c r="G18" s="31">
        <f>SUM(F12:F18)</f>
        <v>14871.920000000002</v>
      </c>
      <c r="H18" s="6"/>
      <c r="I18" s="3"/>
      <c r="J18" s="3"/>
      <c r="K18" s="3"/>
      <c r="L18" s="3"/>
      <c r="M18" s="3"/>
      <c r="N18" s="3"/>
    </row>
    <row r="19" spans="1:14" ht="5.0999999999999996" customHeight="1" x14ac:dyDescent="0.25">
      <c r="A19" s="63"/>
      <c r="B19" s="64"/>
      <c r="C19" s="64"/>
      <c r="D19" s="64"/>
      <c r="E19" s="64"/>
      <c r="F19" s="64"/>
      <c r="G19" s="65"/>
      <c r="H19" s="3"/>
      <c r="I19" s="3"/>
      <c r="J19" s="3"/>
      <c r="K19" s="3"/>
      <c r="L19" s="3"/>
      <c r="M19" s="3"/>
      <c r="N19" s="3"/>
    </row>
    <row r="20" spans="1:14" ht="12.4" customHeight="1" x14ac:dyDescent="0.25">
      <c r="A20" s="32">
        <v>3</v>
      </c>
      <c r="B20" s="61" t="s">
        <v>49</v>
      </c>
      <c r="C20" s="61"/>
      <c r="D20" s="61"/>
      <c r="E20" s="61"/>
      <c r="F20" s="61"/>
      <c r="G20" s="62"/>
      <c r="H20" s="3"/>
      <c r="I20" s="3"/>
      <c r="J20" s="3"/>
      <c r="K20" s="3"/>
      <c r="L20" s="3"/>
      <c r="M20" s="3"/>
      <c r="N20" s="3"/>
    </row>
    <row r="21" spans="1:14" ht="21.75" customHeight="1" x14ac:dyDescent="0.25">
      <c r="A21" s="33" t="s">
        <v>50</v>
      </c>
      <c r="B21" s="27" t="s">
        <v>26</v>
      </c>
      <c r="C21" s="34" t="s">
        <v>27</v>
      </c>
      <c r="D21" s="34" t="s">
        <v>51</v>
      </c>
      <c r="E21" s="36" t="s">
        <v>29</v>
      </c>
      <c r="F21" s="29">
        <f>ROUND((D21*E21),2)</f>
        <v>2670.65</v>
      </c>
      <c r="G21" s="30"/>
      <c r="H21" s="3"/>
      <c r="I21" s="3"/>
      <c r="J21" s="3"/>
      <c r="K21" s="3"/>
      <c r="L21" s="3"/>
      <c r="M21" s="3"/>
      <c r="N21" s="3"/>
    </row>
    <row r="22" spans="1:14" ht="12.4" customHeight="1" x14ac:dyDescent="0.25">
      <c r="A22" s="26">
        <v>3.2</v>
      </c>
      <c r="B22" s="27" t="s">
        <v>52</v>
      </c>
      <c r="C22" s="27" t="s">
        <v>16</v>
      </c>
      <c r="D22" s="27" t="s">
        <v>53</v>
      </c>
      <c r="E22" s="37" t="s">
        <v>32</v>
      </c>
      <c r="F22" s="29">
        <f t="shared" ref="F22:F27" si="2">ROUND((D22*E22),2)</f>
        <v>2497.11</v>
      </c>
      <c r="G22" s="30"/>
      <c r="H22" s="3"/>
      <c r="I22" s="3"/>
      <c r="J22" s="3"/>
      <c r="K22" s="3"/>
      <c r="L22" s="3"/>
      <c r="M22" s="3"/>
      <c r="N22" s="3"/>
    </row>
    <row r="23" spans="1:14" ht="21.75" customHeight="1" x14ac:dyDescent="0.25">
      <c r="A23" s="33" t="s">
        <v>54</v>
      </c>
      <c r="B23" s="27" t="s">
        <v>34</v>
      </c>
      <c r="C23" s="34" t="s">
        <v>35</v>
      </c>
      <c r="D23" s="34" t="s">
        <v>55</v>
      </c>
      <c r="E23" s="36" t="s">
        <v>37</v>
      </c>
      <c r="F23" s="29">
        <f t="shared" si="2"/>
        <v>2589.6799999999998</v>
      </c>
      <c r="G23" s="30"/>
      <c r="H23" s="3"/>
      <c r="I23" s="3"/>
      <c r="J23" s="3"/>
      <c r="K23" s="3"/>
      <c r="L23" s="3"/>
      <c r="M23" s="3"/>
      <c r="N23" s="3"/>
    </row>
    <row r="24" spans="1:14" ht="21.75" customHeight="1" x14ac:dyDescent="0.25">
      <c r="A24" s="33" t="s">
        <v>56</v>
      </c>
      <c r="B24" s="27" t="s">
        <v>39</v>
      </c>
      <c r="C24" s="34" t="s">
        <v>35</v>
      </c>
      <c r="D24" s="34" t="s">
        <v>57</v>
      </c>
      <c r="E24" s="36" t="s">
        <v>41</v>
      </c>
      <c r="F24" s="29">
        <f t="shared" si="2"/>
        <v>1000.18</v>
      </c>
      <c r="G24" s="30"/>
      <c r="H24" s="3"/>
      <c r="I24" s="3"/>
      <c r="J24" s="3"/>
      <c r="K24" s="3"/>
      <c r="L24" s="3"/>
      <c r="M24" s="3"/>
      <c r="N24" s="3"/>
    </row>
    <row r="25" spans="1:14" ht="24" customHeight="1" x14ac:dyDescent="0.25">
      <c r="A25" s="33" t="s">
        <v>58</v>
      </c>
      <c r="B25" s="34" t="s">
        <v>59</v>
      </c>
      <c r="C25" s="34" t="s">
        <v>12</v>
      </c>
      <c r="D25" s="34" t="s">
        <v>60</v>
      </c>
      <c r="E25" s="36" t="s">
        <v>61</v>
      </c>
      <c r="F25" s="29">
        <f t="shared" si="2"/>
        <v>379.21</v>
      </c>
      <c r="G25" s="30"/>
      <c r="H25" s="3"/>
      <c r="I25" s="3"/>
      <c r="J25" s="3"/>
      <c r="K25" s="3"/>
      <c r="L25" s="3"/>
      <c r="M25" s="3"/>
      <c r="N25" s="3"/>
    </row>
    <row r="26" spans="1:14" ht="24" customHeight="1" x14ac:dyDescent="0.25">
      <c r="A26" s="33" t="s">
        <v>62</v>
      </c>
      <c r="B26" s="34" t="s">
        <v>63</v>
      </c>
      <c r="C26" s="34" t="s">
        <v>12</v>
      </c>
      <c r="D26" s="34" t="s">
        <v>64</v>
      </c>
      <c r="E26" s="36" t="s">
        <v>61</v>
      </c>
      <c r="F26" s="29">
        <f t="shared" si="2"/>
        <v>3492.72</v>
      </c>
      <c r="G26" s="30"/>
      <c r="H26" s="3"/>
      <c r="I26" s="3"/>
      <c r="J26" s="3"/>
      <c r="K26" s="3"/>
      <c r="L26" s="3"/>
      <c r="M26" s="3"/>
      <c r="N26" s="3"/>
    </row>
    <row r="27" spans="1:14" ht="24.75" customHeight="1" x14ac:dyDescent="0.25">
      <c r="A27" s="33" t="s">
        <v>65</v>
      </c>
      <c r="B27" s="34" t="s">
        <v>66</v>
      </c>
      <c r="C27" s="34" t="s">
        <v>12</v>
      </c>
      <c r="D27" s="34" t="s">
        <v>67</v>
      </c>
      <c r="E27" s="36" t="s">
        <v>61</v>
      </c>
      <c r="F27" s="29">
        <f t="shared" si="2"/>
        <v>8344.0400000000009</v>
      </c>
      <c r="G27" s="31">
        <f>SUM(F21:F27)</f>
        <v>20973.59</v>
      </c>
      <c r="H27" s="6"/>
      <c r="I27" s="3"/>
      <c r="J27" s="3"/>
      <c r="K27" s="3"/>
      <c r="L27" s="3"/>
      <c r="M27" s="3"/>
      <c r="N27" s="3"/>
    </row>
    <row r="28" spans="1:14" ht="5.0999999999999996" customHeight="1" x14ac:dyDescent="0.25">
      <c r="A28" s="63"/>
      <c r="B28" s="64"/>
      <c r="C28" s="64"/>
      <c r="D28" s="64"/>
      <c r="E28" s="64"/>
      <c r="F28" s="64"/>
      <c r="G28" s="65"/>
      <c r="H28" s="3"/>
      <c r="I28" s="3"/>
      <c r="J28" s="3"/>
      <c r="K28" s="3"/>
      <c r="L28" s="3"/>
      <c r="M28" s="3"/>
      <c r="N28" s="3"/>
    </row>
    <row r="29" spans="1:14" ht="12.4" customHeight="1" x14ac:dyDescent="0.25">
      <c r="A29" s="32">
        <v>4</v>
      </c>
      <c r="B29" s="61" t="s">
        <v>68</v>
      </c>
      <c r="C29" s="61"/>
      <c r="D29" s="61"/>
      <c r="E29" s="61"/>
      <c r="F29" s="61"/>
      <c r="G29" s="62"/>
      <c r="H29" s="3"/>
      <c r="I29" s="3"/>
      <c r="J29" s="3"/>
      <c r="K29" s="3"/>
      <c r="L29" s="3"/>
      <c r="M29" s="3"/>
      <c r="N29" s="3"/>
    </row>
    <row r="30" spans="1:14" ht="21.75" customHeight="1" x14ac:dyDescent="0.25">
      <c r="A30" s="33" t="s">
        <v>69</v>
      </c>
      <c r="B30" s="27" t="s">
        <v>70</v>
      </c>
      <c r="C30" s="34" t="s">
        <v>12</v>
      </c>
      <c r="D30" s="34" t="s">
        <v>71</v>
      </c>
      <c r="E30" s="36" t="s">
        <v>44</v>
      </c>
      <c r="F30" s="29">
        <f t="shared" ref="F30:F31" si="3">ROUND((D30*E30),2)</f>
        <v>10605.55</v>
      </c>
      <c r="G30" s="30"/>
      <c r="H30" s="3"/>
      <c r="I30" s="3"/>
      <c r="J30" s="3"/>
      <c r="K30" s="3"/>
      <c r="L30" s="3"/>
      <c r="M30" s="3"/>
      <c r="N30" s="3"/>
    </row>
    <row r="31" spans="1:14" ht="16.7" customHeight="1" x14ac:dyDescent="0.25">
      <c r="A31" s="26">
        <v>4.2</v>
      </c>
      <c r="B31" s="27" t="s">
        <v>72</v>
      </c>
      <c r="C31" s="27" t="s">
        <v>73</v>
      </c>
      <c r="D31" s="27" t="s">
        <v>74</v>
      </c>
      <c r="E31" s="37" t="s">
        <v>75</v>
      </c>
      <c r="F31" s="29">
        <f t="shared" si="3"/>
        <v>541.70000000000005</v>
      </c>
      <c r="G31" s="31">
        <f>SUM(F30:F31)</f>
        <v>11147.25</v>
      </c>
      <c r="H31" s="5"/>
      <c r="I31" s="3"/>
      <c r="J31" s="3"/>
      <c r="K31" s="3"/>
      <c r="L31" s="3"/>
      <c r="M31" s="3"/>
      <c r="N31" s="3"/>
    </row>
    <row r="32" spans="1:14" ht="5.0999999999999996" customHeight="1" x14ac:dyDescent="0.25">
      <c r="A32" s="63"/>
      <c r="B32" s="64"/>
      <c r="C32" s="64"/>
      <c r="D32" s="64"/>
      <c r="E32" s="64"/>
      <c r="F32" s="64"/>
      <c r="G32" s="65"/>
      <c r="H32" s="3"/>
      <c r="I32" s="3"/>
      <c r="J32" s="3"/>
      <c r="K32" s="3"/>
      <c r="L32" s="3"/>
      <c r="M32" s="3"/>
      <c r="N32" s="3"/>
    </row>
    <row r="33" spans="1:14" ht="12.4" customHeight="1" x14ac:dyDescent="0.25">
      <c r="A33" s="66" t="s">
        <v>76</v>
      </c>
      <c r="B33" s="60"/>
      <c r="C33" s="60"/>
      <c r="D33" s="60"/>
      <c r="E33" s="60"/>
      <c r="F33" s="60"/>
      <c r="G33" s="67"/>
      <c r="H33" s="3"/>
      <c r="I33" s="3"/>
      <c r="J33" s="3"/>
      <c r="K33" s="3"/>
      <c r="L33" s="3"/>
      <c r="M33" s="3"/>
      <c r="N33" s="3"/>
    </row>
    <row r="34" spans="1:14" x14ac:dyDescent="0.25">
      <c r="A34" s="33" t="s">
        <v>77</v>
      </c>
      <c r="B34" s="27" t="s">
        <v>78</v>
      </c>
      <c r="C34" s="34" t="s">
        <v>12</v>
      </c>
      <c r="D34" s="34" t="s">
        <v>79</v>
      </c>
      <c r="E34" s="36" t="s">
        <v>80</v>
      </c>
      <c r="F34" s="29">
        <f t="shared" ref="F34:F39" si="4">ROUND((D34*E34),2)</f>
        <v>12428.75</v>
      </c>
      <c r="G34" s="30"/>
      <c r="H34" s="3"/>
      <c r="I34" s="3"/>
      <c r="J34" s="3"/>
      <c r="K34" s="3"/>
      <c r="L34" s="3"/>
      <c r="M34" s="3"/>
      <c r="N34" s="3"/>
    </row>
    <row r="35" spans="1:14" ht="22.5" x14ac:dyDescent="0.25">
      <c r="A35" s="33" t="s">
        <v>81</v>
      </c>
      <c r="B35" s="27" t="s">
        <v>82</v>
      </c>
      <c r="C35" s="34" t="s">
        <v>12</v>
      </c>
      <c r="D35" s="34" t="s">
        <v>83</v>
      </c>
      <c r="E35" s="36" t="s">
        <v>84</v>
      </c>
      <c r="F35" s="29">
        <f t="shared" si="4"/>
        <v>14234.38</v>
      </c>
      <c r="G35" s="30"/>
      <c r="H35" s="3"/>
      <c r="I35" s="3"/>
      <c r="J35" s="3"/>
      <c r="K35" s="3"/>
      <c r="L35" s="3"/>
      <c r="M35" s="3"/>
      <c r="N35" s="3"/>
    </row>
    <row r="36" spans="1:14" ht="22.5" x14ac:dyDescent="0.25">
      <c r="A36" s="33" t="s">
        <v>85</v>
      </c>
      <c r="B36" s="34" t="s">
        <v>86</v>
      </c>
      <c r="C36" s="34" t="s">
        <v>87</v>
      </c>
      <c r="D36" s="34" t="s">
        <v>88</v>
      </c>
      <c r="E36" s="36" t="s">
        <v>89</v>
      </c>
      <c r="F36" s="29">
        <f t="shared" si="4"/>
        <v>829.04</v>
      </c>
      <c r="G36" s="30"/>
      <c r="H36" s="3"/>
      <c r="I36" s="3"/>
      <c r="J36" s="3"/>
      <c r="K36" s="3"/>
      <c r="L36" s="3"/>
      <c r="M36" s="3"/>
      <c r="N36" s="3"/>
    </row>
    <row r="37" spans="1:14" ht="33.75" x14ac:dyDescent="0.25">
      <c r="A37" s="33" t="s">
        <v>90</v>
      </c>
      <c r="B37" s="27" t="s">
        <v>91</v>
      </c>
      <c r="C37" s="34" t="s">
        <v>87</v>
      </c>
      <c r="D37" s="34" t="s">
        <v>92</v>
      </c>
      <c r="E37" s="36" t="s">
        <v>93</v>
      </c>
      <c r="F37" s="29">
        <f t="shared" si="4"/>
        <v>1222.31</v>
      </c>
      <c r="G37" s="30"/>
      <c r="H37" s="3"/>
      <c r="I37" s="3"/>
      <c r="J37" s="3"/>
      <c r="K37" s="3"/>
      <c r="L37" s="3"/>
      <c r="M37" s="3"/>
      <c r="N37" s="3"/>
    </row>
    <row r="38" spans="1:14" ht="22.5" x14ac:dyDescent="0.25">
      <c r="A38" s="33" t="s">
        <v>94</v>
      </c>
      <c r="B38" s="27" t="s">
        <v>95</v>
      </c>
      <c r="C38" s="34" t="s">
        <v>87</v>
      </c>
      <c r="D38" s="34" t="s">
        <v>96</v>
      </c>
      <c r="E38" s="36" t="s">
        <v>97</v>
      </c>
      <c r="F38" s="29">
        <f t="shared" si="4"/>
        <v>2523.3000000000002</v>
      </c>
      <c r="G38" s="30"/>
      <c r="H38" s="3"/>
      <c r="I38" s="3"/>
      <c r="J38" s="3"/>
      <c r="K38" s="3"/>
      <c r="L38" s="3"/>
      <c r="M38" s="3"/>
      <c r="N38" s="3"/>
    </row>
    <row r="39" spans="1:14" x14ac:dyDescent="0.25">
      <c r="A39" s="26">
        <v>5.6</v>
      </c>
      <c r="B39" s="27" t="s">
        <v>98</v>
      </c>
      <c r="C39" s="27" t="s">
        <v>73</v>
      </c>
      <c r="D39" s="27" t="s">
        <v>99</v>
      </c>
      <c r="E39" s="37" t="s">
        <v>100</v>
      </c>
      <c r="F39" s="29">
        <f t="shared" si="4"/>
        <v>309.52</v>
      </c>
      <c r="G39" s="31">
        <f>SUM(F34:F39)</f>
        <v>31547.3</v>
      </c>
      <c r="H39" s="5"/>
      <c r="I39" s="3"/>
      <c r="J39" s="3"/>
      <c r="K39" s="3"/>
      <c r="L39" s="3"/>
      <c r="M39" s="3"/>
      <c r="N39" s="3"/>
    </row>
    <row r="40" spans="1:14" ht="6.75" customHeight="1" x14ac:dyDescent="0.25">
      <c r="A40" s="63"/>
      <c r="B40" s="64"/>
      <c r="C40" s="64"/>
      <c r="D40" s="64"/>
      <c r="E40" s="64"/>
      <c r="F40" s="64"/>
      <c r="G40" s="65"/>
      <c r="H40" s="3"/>
      <c r="I40" s="3"/>
      <c r="J40" s="3"/>
      <c r="K40" s="3"/>
      <c r="L40" s="3"/>
      <c r="M40" s="3"/>
      <c r="N40" s="3"/>
    </row>
    <row r="41" spans="1:14" x14ac:dyDescent="0.25">
      <c r="A41" s="32">
        <v>6</v>
      </c>
      <c r="B41" s="61" t="s">
        <v>101</v>
      </c>
      <c r="C41" s="61"/>
      <c r="D41" s="61"/>
      <c r="E41" s="61"/>
      <c r="F41" s="61"/>
      <c r="G41" s="62"/>
      <c r="H41" s="3"/>
      <c r="I41" s="3"/>
      <c r="J41" s="3"/>
      <c r="K41" s="3"/>
      <c r="L41" s="3"/>
      <c r="M41" s="3"/>
      <c r="N41" s="3"/>
    </row>
    <row r="42" spans="1:14" x14ac:dyDescent="0.25">
      <c r="A42" s="26">
        <v>6.1</v>
      </c>
      <c r="B42" s="27" t="s">
        <v>102</v>
      </c>
      <c r="C42" s="27" t="s">
        <v>16</v>
      </c>
      <c r="D42" s="27" t="s">
        <v>103</v>
      </c>
      <c r="E42" s="37" t="s">
        <v>104</v>
      </c>
      <c r="F42" s="29">
        <f t="shared" ref="F42:F45" si="5">ROUND((D42*E42),2)</f>
        <v>2229.87</v>
      </c>
      <c r="G42" s="30"/>
      <c r="H42" s="3"/>
      <c r="I42" s="3"/>
      <c r="J42" s="3"/>
      <c r="K42" s="3"/>
      <c r="L42" s="3"/>
      <c r="M42" s="3"/>
      <c r="N42" s="3"/>
    </row>
    <row r="43" spans="1:14" x14ac:dyDescent="0.25">
      <c r="A43" s="26">
        <v>6.2</v>
      </c>
      <c r="B43" s="27" t="s">
        <v>105</v>
      </c>
      <c r="C43" s="27" t="s">
        <v>16</v>
      </c>
      <c r="D43" s="27" t="s">
        <v>103</v>
      </c>
      <c r="E43" s="37" t="s">
        <v>106</v>
      </c>
      <c r="F43" s="29">
        <f t="shared" si="5"/>
        <v>8980.1299999999992</v>
      </c>
      <c r="G43" s="30"/>
      <c r="H43" s="3"/>
      <c r="I43" s="3"/>
      <c r="J43" s="3"/>
      <c r="K43" s="3"/>
      <c r="L43" s="3"/>
      <c r="M43" s="3"/>
      <c r="N43" s="3"/>
    </row>
    <row r="44" spans="1:14" x14ac:dyDescent="0.25">
      <c r="A44" s="26">
        <v>6.3</v>
      </c>
      <c r="B44" s="27" t="s">
        <v>107</v>
      </c>
      <c r="C44" s="27" t="s">
        <v>16</v>
      </c>
      <c r="D44" s="27" t="s">
        <v>108</v>
      </c>
      <c r="E44" s="37" t="s">
        <v>109</v>
      </c>
      <c r="F44" s="29">
        <f t="shared" si="5"/>
        <v>1615.44</v>
      </c>
      <c r="G44" s="30"/>
      <c r="H44" s="3"/>
      <c r="I44" s="3"/>
      <c r="J44" s="3"/>
      <c r="K44" s="3"/>
      <c r="L44" s="3"/>
      <c r="M44" s="3"/>
      <c r="N44" s="3"/>
    </row>
    <row r="45" spans="1:14" x14ac:dyDescent="0.25">
      <c r="A45" s="26">
        <v>6.4</v>
      </c>
      <c r="B45" s="27" t="s">
        <v>110</v>
      </c>
      <c r="C45" s="27" t="s">
        <v>73</v>
      </c>
      <c r="D45" s="27" t="s">
        <v>111</v>
      </c>
      <c r="E45" s="37" t="s">
        <v>112</v>
      </c>
      <c r="F45" s="29">
        <f t="shared" si="5"/>
        <v>2056.98</v>
      </c>
      <c r="G45" s="31">
        <f>SUM(F42:F45)</f>
        <v>14882.42</v>
      </c>
      <c r="H45" s="5"/>
      <c r="I45" s="3"/>
      <c r="J45" s="3"/>
      <c r="K45" s="3"/>
      <c r="L45" s="3"/>
      <c r="M45" s="3"/>
      <c r="N45" s="3"/>
    </row>
    <row r="46" spans="1:14" ht="7.5" customHeight="1" x14ac:dyDescent="0.25">
      <c r="A46" s="63"/>
      <c r="B46" s="64"/>
      <c r="C46" s="64"/>
      <c r="D46" s="64"/>
      <c r="E46" s="64"/>
      <c r="F46" s="64"/>
      <c r="G46" s="65"/>
      <c r="H46" s="3"/>
      <c r="I46" s="3"/>
      <c r="J46" s="3"/>
      <c r="K46" s="3"/>
      <c r="L46" s="3"/>
      <c r="M46" s="3"/>
      <c r="N46" s="3"/>
    </row>
    <row r="47" spans="1:14" x14ac:dyDescent="0.25">
      <c r="A47" s="32">
        <v>7</v>
      </c>
      <c r="B47" s="61" t="s">
        <v>113</v>
      </c>
      <c r="C47" s="61"/>
      <c r="D47" s="61"/>
      <c r="E47" s="61"/>
      <c r="F47" s="61"/>
      <c r="G47" s="62"/>
      <c r="H47" s="3"/>
      <c r="I47" s="3"/>
      <c r="J47" s="3"/>
      <c r="K47" s="3"/>
      <c r="L47" s="3"/>
      <c r="M47" s="3"/>
      <c r="N47" s="3"/>
    </row>
    <row r="48" spans="1:14" ht="22.5" x14ac:dyDescent="0.25">
      <c r="A48" s="33" t="s">
        <v>114</v>
      </c>
      <c r="B48" s="27" t="s">
        <v>360</v>
      </c>
      <c r="C48" s="34" t="s">
        <v>12</v>
      </c>
      <c r="D48" s="34" t="s">
        <v>115</v>
      </c>
      <c r="E48" s="36" t="s">
        <v>116</v>
      </c>
      <c r="F48" s="29">
        <f t="shared" ref="F48:F54" si="6">ROUND((D48*E48),2)</f>
        <v>3926.72</v>
      </c>
      <c r="G48" s="30"/>
      <c r="H48" s="3"/>
      <c r="I48" s="3"/>
      <c r="J48" s="3"/>
      <c r="K48" s="3"/>
      <c r="L48" s="3"/>
      <c r="M48" s="3"/>
      <c r="N48" s="3"/>
    </row>
    <row r="49" spans="1:14" x14ac:dyDescent="0.25">
      <c r="A49" s="26">
        <v>7.2</v>
      </c>
      <c r="B49" s="27" t="s">
        <v>117</v>
      </c>
      <c r="C49" s="27" t="s">
        <v>23</v>
      </c>
      <c r="D49" s="27" t="s">
        <v>118</v>
      </c>
      <c r="E49" s="37" t="s">
        <v>119</v>
      </c>
      <c r="F49" s="29">
        <f t="shared" si="6"/>
        <v>1774.47</v>
      </c>
      <c r="G49" s="30"/>
      <c r="H49" s="3"/>
      <c r="I49" s="3"/>
      <c r="J49" s="3"/>
      <c r="K49" s="3"/>
      <c r="L49" s="3"/>
      <c r="M49" s="3"/>
      <c r="N49" s="3"/>
    </row>
    <row r="50" spans="1:14" ht="22.5" x14ac:dyDescent="0.25">
      <c r="A50" s="33" t="s">
        <v>120</v>
      </c>
      <c r="B50" s="34" t="s">
        <v>121</v>
      </c>
      <c r="C50" s="34" t="s">
        <v>12</v>
      </c>
      <c r="D50" s="34" t="s">
        <v>122</v>
      </c>
      <c r="E50" s="36" t="s">
        <v>123</v>
      </c>
      <c r="F50" s="29">
        <f t="shared" si="6"/>
        <v>9188</v>
      </c>
      <c r="G50" s="30"/>
      <c r="H50" s="3"/>
      <c r="I50" s="3"/>
      <c r="J50" s="3"/>
      <c r="K50" s="3"/>
      <c r="L50" s="3"/>
      <c r="M50" s="3"/>
      <c r="N50" s="3"/>
    </row>
    <row r="51" spans="1:14" x14ac:dyDescent="0.25">
      <c r="A51" s="26">
        <v>7.4</v>
      </c>
      <c r="B51" s="27" t="s">
        <v>124</v>
      </c>
      <c r="C51" s="27" t="s">
        <v>16</v>
      </c>
      <c r="D51" s="27" t="s">
        <v>19</v>
      </c>
      <c r="E51" s="37" t="s">
        <v>125</v>
      </c>
      <c r="F51" s="29">
        <f t="shared" si="6"/>
        <v>2381.81</v>
      </c>
      <c r="G51" s="30"/>
      <c r="H51" s="3"/>
      <c r="I51" s="3"/>
      <c r="J51" s="3"/>
      <c r="K51" s="3"/>
      <c r="L51" s="3"/>
      <c r="M51" s="3"/>
      <c r="N51" s="3"/>
    </row>
    <row r="52" spans="1:14" x14ac:dyDescent="0.25">
      <c r="A52" s="26">
        <v>7.5</v>
      </c>
      <c r="B52" s="27" t="s">
        <v>126</v>
      </c>
      <c r="C52" s="27" t="s">
        <v>16</v>
      </c>
      <c r="D52" s="27" t="s">
        <v>127</v>
      </c>
      <c r="E52" s="37" t="s">
        <v>128</v>
      </c>
      <c r="F52" s="29">
        <f t="shared" si="6"/>
        <v>3226.58</v>
      </c>
      <c r="G52" s="30"/>
      <c r="H52" s="3"/>
      <c r="I52" s="3"/>
      <c r="J52" s="3"/>
      <c r="K52" s="3"/>
      <c r="L52" s="3"/>
      <c r="M52" s="3"/>
      <c r="N52" s="3"/>
    </row>
    <row r="53" spans="1:14" ht="22.5" x14ac:dyDescent="0.25">
      <c r="A53" s="33" t="s">
        <v>129</v>
      </c>
      <c r="B53" s="34" t="s">
        <v>130</v>
      </c>
      <c r="C53" s="34" t="s">
        <v>87</v>
      </c>
      <c r="D53" s="34" t="s">
        <v>131</v>
      </c>
      <c r="E53" s="36" t="s">
        <v>132</v>
      </c>
      <c r="F53" s="29">
        <f t="shared" si="6"/>
        <v>2018.67</v>
      </c>
      <c r="G53" s="30"/>
      <c r="H53" s="3"/>
      <c r="I53" s="3"/>
      <c r="J53" s="3"/>
      <c r="K53" s="3"/>
      <c r="L53" s="3"/>
      <c r="M53" s="3"/>
      <c r="N53" s="3"/>
    </row>
    <row r="54" spans="1:14" x14ac:dyDescent="0.25">
      <c r="A54" s="26">
        <v>7.7</v>
      </c>
      <c r="B54" s="27" t="s">
        <v>133</v>
      </c>
      <c r="C54" s="27" t="s">
        <v>73</v>
      </c>
      <c r="D54" s="27" t="s">
        <v>134</v>
      </c>
      <c r="E54" s="37" t="s">
        <v>135</v>
      </c>
      <c r="F54" s="29">
        <f t="shared" si="6"/>
        <v>444.18</v>
      </c>
      <c r="G54" s="31">
        <f>SUM(F48:F54)</f>
        <v>22960.43</v>
      </c>
      <c r="H54" s="5"/>
      <c r="I54" s="3"/>
      <c r="J54" s="3"/>
      <c r="K54" s="3"/>
      <c r="L54" s="3"/>
      <c r="M54" s="3"/>
      <c r="N54" s="3"/>
    </row>
    <row r="55" spans="1:14" ht="4.5" customHeight="1" x14ac:dyDescent="0.25">
      <c r="A55" s="63"/>
      <c r="B55" s="64"/>
      <c r="C55" s="64"/>
      <c r="D55" s="64"/>
      <c r="E55" s="64"/>
      <c r="F55" s="64"/>
      <c r="G55" s="65"/>
      <c r="H55" s="3"/>
      <c r="I55" s="3"/>
      <c r="J55" s="3"/>
      <c r="K55" s="3"/>
      <c r="L55" s="3"/>
      <c r="M55" s="3"/>
      <c r="N55" s="3"/>
    </row>
    <row r="56" spans="1:14" x14ac:dyDescent="0.25">
      <c r="A56" s="32">
        <v>8</v>
      </c>
      <c r="B56" s="61" t="s">
        <v>136</v>
      </c>
      <c r="C56" s="61"/>
      <c r="D56" s="61"/>
      <c r="E56" s="61"/>
      <c r="F56" s="61"/>
      <c r="G56" s="62"/>
      <c r="H56" s="3"/>
      <c r="I56" s="3"/>
      <c r="J56" s="3"/>
      <c r="K56" s="3"/>
      <c r="L56" s="3"/>
      <c r="M56" s="3"/>
      <c r="N56" s="3"/>
    </row>
    <row r="57" spans="1:14" ht="23.25" customHeight="1" x14ac:dyDescent="0.25">
      <c r="A57" s="38" t="s">
        <v>137</v>
      </c>
      <c r="B57" s="68" t="s">
        <v>138</v>
      </c>
      <c r="C57" s="68"/>
      <c r="D57" s="68"/>
      <c r="E57" s="68"/>
      <c r="F57" s="68"/>
      <c r="G57" s="69"/>
      <c r="H57" s="3"/>
      <c r="I57" s="3"/>
      <c r="J57" s="3"/>
      <c r="K57" s="3"/>
      <c r="L57" s="3"/>
      <c r="M57" s="3"/>
      <c r="N57" s="3"/>
    </row>
    <row r="58" spans="1:14" ht="45" x14ac:dyDescent="0.25">
      <c r="A58" s="33" t="s">
        <v>139</v>
      </c>
      <c r="B58" s="27" t="s">
        <v>140</v>
      </c>
      <c r="C58" s="34" t="s">
        <v>87</v>
      </c>
      <c r="D58" s="34" t="s">
        <v>141</v>
      </c>
      <c r="E58" s="36" t="s">
        <v>142</v>
      </c>
      <c r="F58" s="29">
        <f t="shared" ref="F58:F72" si="7">ROUND((D58*E58),2)</f>
        <v>1225</v>
      </c>
      <c r="G58" s="30"/>
      <c r="H58" s="3"/>
      <c r="I58" s="3"/>
      <c r="J58" s="3"/>
      <c r="K58" s="3"/>
      <c r="L58" s="3"/>
      <c r="M58" s="3"/>
      <c r="N58" s="3"/>
    </row>
    <row r="59" spans="1:14" ht="33.75" x14ac:dyDescent="0.25">
      <c r="A59" s="33" t="s">
        <v>143</v>
      </c>
      <c r="B59" s="27" t="s">
        <v>144</v>
      </c>
      <c r="C59" s="34" t="s">
        <v>87</v>
      </c>
      <c r="D59" s="34" t="s">
        <v>145</v>
      </c>
      <c r="E59" s="36" t="s">
        <v>146</v>
      </c>
      <c r="F59" s="29">
        <f t="shared" si="7"/>
        <v>910.8</v>
      </c>
      <c r="G59" s="30"/>
      <c r="H59" s="3"/>
      <c r="I59" s="3"/>
      <c r="J59" s="3"/>
      <c r="K59" s="3"/>
      <c r="L59" s="3"/>
      <c r="M59" s="3"/>
      <c r="N59" s="3"/>
    </row>
    <row r="60" spans="1:14" ht="21.75" customHeight="1" x14ac:dyDescent="0.25">
      <c r="A60" s="38" t="s">
        <v>147</v>
      </c>
      <c r="B60" s="68" t="s">
        <v>148</v>
      </c>
      <c r="C60" s="68"/>
      <c r="D60" s="68"/>
      <c r="E60" s="68"/>
      <c r="F60" s="68"/>
      <c r="G60" s="69"/>
      <c r="H60" s="3"/>
      <c r="I60" s="3"/>
      <c r="J60" s="3"/>
      <c r="K60" s="3"/>
      <c r="L60" s="3"/>
      <c r="M60" s="3"/>
      <c r="N60" s="3"/>
    </row>
    <row r="61" spans="1:14" ht="45" x14ac:dyDescent="0.25">
      <c r="A61" s="33" t="s">
        <v>149</v>
      </c>
      <c r="B61" s="27" t="s">
        <v>150</v>
      </c>
      <c r="C61" s="34" t="s">
        <v>151</v>
      </c>
      <c r="D61" s="34" t="s">
        <v>152</v>
      </c>
      <c r="E61" s="36" t="s">
        <v>153</v>
      </c>
      <c r="F61" s="29">
        <f t="shared" si="7"/>
        <v>380.05</v>
      </c>
      <c r="G61" s="30"/>
      <c r="H61" s="3"/>
      <c r="I61" s="3"/>
      <c r="J61" s="3"/>
      <c r="K61" s="3"/>
      <c r="L61" s="3"/>
      <c r="M61" s="3"/>
      <c r="N61" s="3"/>
    </row>
    <row r="62" spans="1:14" ht="22.5" x14ac:dyDescent="0.25">
      <c r="A62" s="33" t="s">
        <v>154</v>
      </c>
      <c r="B62" s="27" t="s">
        <v>155</v>
      </c>
      <c r="C62" s="34" t="s">
        <v>151</v>
      </c>
      <c r="D62" s="34" t="s">
        <v>156</v>
      </c>
      <c r="E62" s="36" t="s">
        <v>157</v>
      </c>
      <c r="F62" s="29">
        <f t="shared" si="7"/>
        <v>64.099999999999994</v>
      </c>
      <c r="G62" s="30"/>
      <c r="H62" s="3"/>
      <c r="I62" s="3"/>
      <c r="J62" s="3"/>
      <c r="K62" s="3"/>
      <c r="L62" s="3"/>
      <c r="M62" s="3"/>
      <c r="N62" s="3"/>
    </row>
    <row r="63" spans="1:14" ht="22.5" x14ac:dyDescent="0.25">
      <c r="A63" s="33" t="s">
        <v>158</v>
      </c>
      <c r="B63" s="27" t="s">
        <v>159</v>
      </c>
      <c r="C63" s="34" t="s">
        <v>151</v>
      </c>
      <c r="D63" s="34" t="s">
        <v>152</v>
      </c>
      <c r="E63" s="36" t="s">
        <v>160</v>
      </c>
      <c r="F63" s="29">
        <f t="shared" si="7"/>
        <v>80.760000000000005</v>
      </c>
      <c r="G63" s="30"/>
      <c r="H63" s="3"/>
      <c r="I63" s="3"/>
      <c r="J63" s="3"/>
      <c r="K63" s="3"/>
      <c r="L63" s="3"/>
      <c r="M63" s="3"/>
      <c r="N63" s="3"/>
    </row>
    <row r="64" spans="1:14" x14ac:dyDescent="0.25">
      <c r="A64" s="26" t="s">
        <v>161</v>
      </c>
      <c r="B64" s="27" t="s">
        <v>162</v>
      </c>
      <c r="C64" s="27" t="s">
        <v>163</v>
      </c>
      <c r="D64" s="27" t="s">
        <v>164</v>
      </c>
      <c r="E64" s="37" t="s">
        <v>165</v>
      </c>
      <c r="F64" s="29">
        <f t="shared" si="7"/>
        <v>125</v>
      </c>
      <c r="G64" s="30"/>
      <c r="H64" s="3"/>
      <c r="I64" s="3"/>
      <c r="J64" s="3"/>
      <c r="K64" s="3"/>
      <c r="L64" s="3"/>
      <c r="M64" s="3"/>
      <c r="N64" s="3"/>
    </row>
    <row r="65" spans="1:14" x14ac:dyDescent="0.25">
      <c r="A65" s="32" t="s">
        <v>354</v>
      </c>
      <c r="B65" s="61" t="s">
        <v>166</v>
      </c>
      <c r="C65" s="61"/>
      <c r="D65" s="61"/>
      <c r="E65" s="61"/>
      <c r="F65" s="61"/>
      <c r="G65" s="62"/>
      <c r="H65" s="3"/>
      <c r="I65" s="3"/>
      <c r="J65" s="3"/>
      <c r="K65" s="3"/>
      <c r="L65" s="3"/>
      <c r="M65" s="3"/>
      <c r="N65" s="3"/>
    </row>
    <row r="66" spans="1:14" ht="33.75" x14ac:dyDescent="0.25">
      <c r="A66" s="33" t="s">
        <v>167</v>
      </c>
      <c r="B66" s="27" t="s">
        <v>361</v>
      </c>
      <c r="C66" s="34" t="s">
        <v>168</v>
      </c>
      <c r="D66" s="34" t="s">
        <v>169</v>
      </c>
      <c r="E66" s="36" t="s">
        <v>170</v>
      </c>
      <c r="F66" s="29">
        <f t="shared" si="7"/>
        <v>2361.3200000000002</v>
      </c>
      <c r="G66" s="30"/>
      <c r="H66" s="3"/>
      <c r="I66" s="3"/>
      <c r="J66" s="3"/>
      <c r="K66" s="3"/>
      <c r="L66" s="3"/>
      <c r="M66" s="3"/>
      <c r="N66" s="3"/>
    </row>
    <row r="67" spans="1:14" ht="33.75" x14ac:dyDescent="0.25">
      <c r="A67" s="33" t="s">
        <v>171</v>
      </c>
      <c r="B67" s="34" t="s">
        <v>172</v>
      </c>
      <c r="C67" s="34" t="s">
        <v>168</v>
      </c>
      <c r="D67" s="34" t="s">
        <v>173</v>
      </c>
      <c r="E67" s="36" t="s">
        <v>174</v>
      </c>
      <c r="F67" s="29">
        <f t="shared" si="7"/>
        <v>387.28</v>
      </c>
      <c r="G67" s="30"/>
      <c r="H67" s="3"/>
      <c r="I67" s="3"/>
      <c r="J67" s="3"/>
      <c r="K67" s="3"/>
      <c r="L67" s="3"/>
      <c r="M67" s="3"/>
      <c r="N67" s="3"/>
    </row>
    <row r="68" spans="1:14" ht="33.75" x14ac:dyDescent="0.25">
      <c r="A68" s="33" t="s">
        <v>175</v>
      </c>
      <c r="B68" s="27" t="s">
        <v>176</v>
      </c>
      <c r="C68" s="34" t="s">
        <v>168</v>
      </c>
      <c r="D68" s="34" t="s">
        <v>177</v>
      </c>
      <c r="E68" s="36" t="s">
        <v>178</v>
      </c>
      <c r="F68" s="29">
        <f t="shared" si="7"/>
        <v>2423.69</v>
      </c>
      <c r="G68" s="30"/>
      <c r="H68" s="3"/>
      <c r="I68" s="3"/>
      <c r="J68" s="3"/>
      <c r="K68" s="3"/>
      <c r="L68" s="3"/>
      <c r="M68" s="3"/>
      <c r="N68" s="3"/>
    </row>
    <row r="69" spans="1:14" ht="33.75" x14ac:dyDescent="0.25">
      <c r="A69" s="33" t="s">
        <v>179</v>
      </c>
      <c r="B69" s="27" t="s">
        <v>180</v>
      </c>
      <c r="C69" s="34" t="s">
        <v>151</v>
      </c>
      <c r="D69" s="34" t="s">
        <v>177</v>
      </c>
      <c r="E69" s="36" t="s">
        <v>181</v>
      </c>
      <c r="F69" s="29">
        <f t="shared" si="7"/>
        <v>1797.24</v>
      </c>
      <c r="G69" s="30"/>
      <c r="H69" s="3"/>
      <c r="I69" s="3"/>
      <c r="J69" s="3"/>
      <c r="K69" s="3"/>
      <c r="L69" s="3"/>
      <c r="M69" s="3"/>
      <c r="N69" s="3"/>
    </row>
    <row r="70" spans="1:14" ht="22.5" x14ac:dyDescent="0.25">
      <c r="A70" s="33" t="s">
        <v>182</v>
      </c>
      <c r="B70" s="27" t="s">
        <v>183</v>
      </c>
      <c r="C70" s="34" t="s">
        <v>151</v>
      </c>
      <c r="D70" s="34" t="s">
        <v>184</v>
      </c>
      <c r="E70" s="36" t="s">
        <v>185</v>
      </c>
      <c r="F70" s="29">
        <f t="shared" si="7"/>
        <v>85.24</v>
      </c>
      <c r="G70" s="30"/>
      <c r="H70" s="3"/>
      <c r="I70" s="3"/>
      <c r="J70" s="3"/>
      <c r="K70" s="3"/>
      <c r="L70" s="3"/>
      <c r="M70" s="3"/>
      <c r="N70" s="3"/>
    </row>
    <row r="71" spans="1:14" x14ac:dyDescent="0.25">
      <c r="A71" s="32" t="s">
        <v>355</v>
      </c>
      <c r="B71" s="39" t="s">
        <v>186</v>
      </c>
      <c r="C71" s="40"/>
      <c r="D71" s="40"/>
      <c r="E71" s="40"/>
      <c r="F71" s="29"/>
      <c r="G71" s="30"/>
      <c r="H71" s="3"/>
      <c r="I71" s="3"/>
      <c r="J71" s="3"/>
      <c r="K71" s="3"/>
      <c r="L71" s="3"/>
      <c r="M71" s="3"/>
      <c r="N71" s="3"/>
    </row>
    <row r="72" spans="1:14" x14ac:dyDescent="0.25">
      <c r="A72" s="26" t="s">
        <v>187</v>
      </c>
      <c r="B72" s="27" t="s">
        <v>188</v>
      </c>
      <c r="C72" s="27" t="s">
        <v>163</v>
      </c>
      <c r="D72" s="27" t="s">
        <v>189</v>
      </c>
      <c r="E72" s="37" t="s">
        <v>190</v>
      </c>
      <c r="F72" s="29">
        <f t="shared" si="7"/>
        <v>269.27999999999997</v>
      </c>
      <c r="G72" s="31">
        <f>SUM(F58:F72)</f>
        <v>10109.76</v>
      </c>
      <c r="H72" s="5"/>
      <c r="I72" s="3"/>
      <c r="J72" s="3"/>
      <c r="K72" s="3"/>
      <c r="L72" s="3"/>
      <c r="M72" s="3"/>
      <c r="N72" s="3"/>
    </row>
    <row r="73" spans="1:14" ht="7.5" customHeight="1" x14ac:dyDescent="0.25">
      <c r="A73" s="63"/>
      <c r="B73" s="64"/>
      <c r="C73" s="64"/>
      <c r="D73" s="64"/>
      <c r="E73" s="64"/>
      <c r="F73" s="64"/>
      <c r="G73" s="65"/>
      <c r="H73" s="3"/>
      <c r="I73" s="3"/>
      <c r="J73" s="3"/>
      <c r="K73" s="3"/>
      <c r="L73" s="3"/>
      <c r="M73" s="3"/>
      <c r="N73" s="3"/>
    </row>
    <row r="74" spans="1:14" x14ac:dyDescent="0.25">
      <c r="A74" s="32">
        <v>9</v>
      </c>
      <c r="B74" s="61" t="s">
        <v>191</v>
      </c>
      <c r="C74" s="61"/>
      <c r="D74" s="61"/>
      <c r="E74" s="61"/>
      <c r="F74" s="61"/>
      <c r="G74" s="62"/>
      <c r="H74" s="3"/>
      <c r="I74" s="3"/>
      <c r="J74" s="3"/>
      <c r="K74" s="3"/>
      <c r="L74" s="3"/>
      <c r="M74" s="3"/>
      <c r="N74" s="3"/>
    </row>
    <row r="75" spans="1:14" ht="33.75" x14ac:dyDescent="0.25">
      <c r="A75" s="33" t="s">
        <v>192</v>
      </c>
      <c r="B75" s="27" t="s">
        <v>193</v>
      </c>
      <c r="C75" s="34" t="s">
        <v>168</v>
      </c>
      <c r="D75" s="34" t="s">
        <v>184</v>
      </c>
      <c r="E75" s="36" t="s">
        <v>194</v>
      </c>
      <c r="F75" s="29">
        <f t="shared" ref="F75:F99" si="8">ROUND((D75*E75),2)</f>
        <v>257.62</v>
      </c>
      <c r="G75" s="30"/>
      <c r="H75" s="3"/>
      <c r="I75" s="3"/>
      <c r="J75" s="3"/>
      <c r="K75" s="3"/>
      <c r="L75" s="3"/>
      <c r="M75" s="3"/>
      <c r="N75" s="3"/>
    </row>
    <row r="76" spans="1:14" ht="33.75" x14ac:dyDescent="0.25">
      <c r="A76" s="33" t="s">
        <v>195</v>
      </c>
      <c r="B76" s="27" t="s">
        <v>196</v>
      </c>
      <c r="C76" s="34" t="s">
        <v>168</v>
      </c>
      <c r="D76" s="34" t="s">
        <v>184</v>
      </c>
      <c r="E76" s="36" t="s">
        <v>197</v>
      </c>
      <c r="F76" s="29">
        <f t="shared" si="8"/>
        <v>517.26</v>
      </c>
      <c r="G76" s="30"/>
      <c r="H76" s="3"/>
      <c r="I76" s="3"/>
      <c r="J76" s="3"/>
      <c r="K76" s="3"/>
      <c r="L76" s="3"/>
      <c r="M76" s="3"/>
      <c r="N76" s="3"/>
    </row>
    <row r="77" spans="1:14" ht="22.5" x14ac:dyDescent="0.25">
      <c r="A77" s="33" t="s">
        <v>198</v>
      </c>
      <c r="B77" s="27" t="s">
        <v>199</v>
      </c>
      <c r="C77" s="34" t="s">
        <v>168</v>
      </c>
      <c r="D77" s="34" t="s">
        <v>184</v>
      </c>
      <c r="E77" s="36" t="s">
        <v>200</v>
      </c>
      <c r="F77" s="29">
        <f t="shared" si="8"/>
        <v>179.3</v>
      </c>
      <c r="G77" s="30"/>
      <c r="H77" s="3"/>
      <c r="I77" s="3"/>
      <c r="J77" s="3"/>
      <c r="K77" s="3"/>
      <c r="L77" s="3"/>
      <c r="M77" s="3"/>
      <c r="N77" s="3"/>
    </row>
    <row r="78" spans="1:14" ht="22.5" x14ac:dyDescent="0.25">
      <c r="A78" s="33" t="s">
        <v>201</v>
      </c>
      <c r="B78" s="27" t="s">
        <v>202</v>
      </c>
      <c r="C78" s="34" t="s">
        <v>168</v>
      </c>
      <c r="D78" s="34" t="s">
        <v>184</v>
      </c>
      <c r="E78" s="36" t="s">
        <v>203</v>
      </c>
      <c r="F78" s="29">
        <f t="shared" si="8"/>
        <v>153.22</v>
      </c>
      <c r="G78" s="30"/>
      <c r="H78" s="3"/>
      <c r="I78" s="3"/>
      <c r="J78" s="3"/>
      <c r="K78" s="3"/>
      <c r="L78" s="3"/>
      <c r="M78" s="3"/>
      <c r="N78" s="3"/>
    </row>
    <row r="79" spans="1:14" ht="22.5" x14ac:dyDescent="0.25">
      <c r="A79" s="33" t="s">
        <v>204</v>
      </c>
      <c r="B79" s="27" t="s">
        <v>205</v>
      </c>
      <c r="C79" s="34" t="s">
        <v>168</v>
      </c>
      <c r="D79" s="34" t="s">
        <v>206</v>
      </c>
      <c r="E79" s="36" t="s">
        <v>207</v>
      </c>
      <c r="F79" s="29">
        <f t="shared" si="8"/>
        <v>272.58</v>
      </c>
      <c r="G79" s="30"/>
      <c r="H79" s="3"/>
      <c r="I79" s="3"/>
      <c r="J79" s="3"/>
      <c r="K79" s="3"/>
      <c r="L79" s="3"/>
      <c r="M79" s="3"/>
      <c r="N79" s="3"/>
    </row>
    <row r="80" spans="1:14" ht="22.5" x14ac:dyDescent="0.25">
      <c r="A80" s="33" t="s">
        <v>208</v>
      </c>
      <c r="B80" s="27" t="s">
        <v>209</v>
      </c>
      <c r="C80" s="34" t="s">
        <v>168</v>
      </c>
      <c r="D80" s="34" t="s">
        <v>152</v>
      </c>
      <c r="E80" s="36" t="s">
        <v>210</v>
      </c>
      <c r="F80" s="29">
        <f t="shared" si="8"/>
        <v>94.6</v>
      </c>
      <c r="G80" s="30"/>
      <c r="H80" s="3"/>
      <c r="I80" s="3"/>
      <c r="J80" s="3"/>
      <c r="K80" s="3"/>
      <c r="L80" s="3"/>
      <c r="M80" s="3"/>
      <c r="N80" s="3"/>
    </row>
    <row r="81" spans="1:14" ht="22.5" x14ac:dyDescent="0.25">
      <c r="A81" s="33" t="s">
        <v>211</v>
      </c>
      <c r="B81" s="27" t="s">
        <v>212</v>
      </c>
      <c r="C81" s="34" t="s">
        <v>168</v>
      </c>
      <c r="D81" s="34" t="s">
        <v>213</v>
      </c>
      <c r="E81" s="36" t="s">
        <v>214</v>
      </c>
      <c r="F81" s="29">
        <f t="shared" si="8"/>
        <v>695.45</v>
      </c>
      <c r="G81" s="30"/>
      <c r="H81" s="3"/>
      <c r="I81" s="3"/>
      <c r="J81" s="3"/>
      <c r="K81" s="3"/>
      <c r="L81" s="3"/>
      <c r="M81" s="3"/>
      <c r="N81" s="3"/>
    </row>
    <row r="82" spans="1:14" ht="22.5" x14ac:dyDescent="0.25">
      <c r="A82" s="33" t="s">
        <v>215</v>
      </c>
      <c r="B82" s="27" t="s">
        <v>216</v>
      </c>
      <c r="C82" s="34" t="s">
        <v>168</v>
      </c>
      <c r="D82" s="34" t="s">
        <v>184</v>
      </c>
      <c r="E82" s="36" t="s">
        <v>217</v>
      </c>
      <c r="F82" s="29">
        <f t="shared" si="8"/>
        <v>200.6</v>
      </c>
      <c r="G82" s="30"/>
      <c r="H82" s="3"/>
      <c r="I82" s="3"/>
      <c r="J82" s="3"/>
      <c r="K82" s="3"/>
      <c r="L82" s="3"/>
      <c r="M82" s="3"/>
      <c r="N82" s="3"/>
    </row>
    <row r="83" spans="1:14" ht="22.5" x14ac:dyDescent="0.25">
      <c r="A83" s="33" t="s">
        <v>218</v>
      </c>
      <c r="B83" s="34" t="s">
        <v>219</v>
      </c>
      <c r="C83" s="34" t="s">
        <v>168</v>
      </c>
      <c r="D83" s="34" t="s">
        <v>184</v>
      </c>
      <c r="E83" s="36" t="s">
        <v>210</v>
      </c>
      <c r="F83" s="29">
        <f t="shared" si="8"/>
        <v>189.2</v>
      </c>
      <c r="G83" s="30"/>
      <c r="H83" s="3"/>
      <c r="I83" s="3"/>
      <c r="J83" s="3"/>
      <c r="K83" s="3"/>
      <c r="L83" s="3"/>
      <c r="M83" s="3"/>
      <c r="N83" s="3"/>
    </row>
    <row r="84" spans="1:14" ht="45" x14ac:dyDescent="0.25">
      <c r="A84" s="33" t="s">
        <v>220</v>
      </c>
      <c r="B84" s="34" t="s">
        <v>221</v>
      </c>
      <c r="C84" s="34" t="s">
        <v>151</v>
      </c>
      <c r="D84" s="34" t="s">
        <v>184</v>
      </c>
      <c r="E84" s="36" t="s">
        <v>222</v>
      </c>
      <c r="F84" s="29">
        <f t="shared" si="8"/>
        <v>440.8</v>
      </c>
      <c r="G84" s="30"/>
      <c r="H84" s="3"/>
      <c r="I84" s="3"/>
      <c r="J84" s="3"/>
      <c r="K84" s="3"/>
      <c r="L84" s="3"/>
      <c r="M84" s="3"/>
      <c r="N84" s="3"/>
    </row>
    <row r="85" spans="1:14" ht="22.5" x14ac:dyDescent="0.25">
      <c r="A85" s="33" t="s">
        <v>223</v>
      </c>
      <c r="B85" s="27" t="s">
        <v>224</v>
      </c>
      <c r="C85" s="34" t="s">
        <v>151</v>
      </c>
      <c r="D85" s="34" t="s">
        <v>184</v>
      </c>
      <c r="E85" s="36" t="s">
        <v>225</v>
      </c>
      <c r="F85" s="29">
        <f t="shared" si="8"/>
        <v>41.72</v>
      </c>
      <c r="G85" s="30"/>
      <c r="H85" s="3"/>
      <c r="I85" s="3"/>
      <c r="J85" s="3"/>
      <c r="K85" s="3"/>
      <c r="L85" s="3"/>
      <c r="M85" s="3"/>
      <c r="N85" s="3"/>
    </row>
    <row r="86" spans="1:14" ht="22.5" x14ac:dyDescent="0.25">
      <c r="A86" s="33" t="s">
        <v>226</v>
      </c>
      <c r="B86" s="27" t="s">
        <v>227</v>
      </c>
      <c r="C86" s="34" t="s">
        <v>151</v>
      </c>
      <c r="D86" s="34" t="s">
        <v>184</v>
      </c>
      <c r="E86" s="36" t="s">
        <v>228</v>
      </c>
      <c r="F86" s="29">
        <f t="shared" si="8"/>
        <v>315.36</v>
      </c>
      <c r="G86" s="30"/>
      <c r="H86" s="3"/>
      <c r="I86" s="3"/>
      <c r="J86" s="3"/>
      <c r="K86" s="3"/>
      <c r="L86" s="3"/>
      <c r="M86" s="3"/>
      <c r="N86" s="3"/>
    </row>
    <row r="87" spans="1:14" ht="56.25" x14ac:dyDescent="0.25">
      <c r="A87" s="33" t="s">
        <v>229</v>
      </c>
      <c r="B87" s="27" t="s">
        <v>230</v>
      </c>
      <c r="C87" s="34" t="s">
        <v>151</v>
      </c>
      <c r="D87" s="34" t="s">
        <v>184</v>
      </c>
      <c r="E87" s="36" t="s">
        <v>231</v>
      </c>
      <c r="F87" s="29">
        <f t="shared" si="8"/>
        <v>301.3</v>
      </c>
      <c r="G87" s="30"/>
      <c r="H87" s="3"/>
      <c r="I87" s="3"/>
      <c r="J87" s="3"/>
      <c r="K87" s="3"/>
      <c r="L87" s="3"/>
      <c r="M87" s="3"/>
      <c r="N87" s="3"/>
    </row>
    <row r="88" spans="1:14" x14ac:dyDescent="0.25">
      <c r="A88" s="26">
        <v>9.14</v>
      </c>
      <c r="B88" s="27" t="s">
        <v>232</v>
      </c>
      <c r="C88" s="27" t="s">
        <v>163</v>
      </c>
      <c r="D88" s="27" t="s">
        <v>233</v>
      </c>
      <c r="E88" s="37" t="s">
        <v>234</v>
      </c>
      <c r="F88" s="29">
        <f t="shared" si="8"/>
        <v>102.5</v>
      </c>
      <c r="G88" s="30"/>
      <c r="H88" s="3"/>
      <c r="I88" s="3"/>
      <c r="J88" s="3"/>
      <c r="K88" s="3"/>
      <c r="L88" s="3"/>
      <c r="M88" s="3"/>
      <c r="N88" s="3"/>
    </row>
    <row r="89" spans="1:14" x14ac:dyDescent="0.25">
      <c r="A89" s="26">
        <v>9.15</v>
      </c>
      <c r="B89" s="27" t="s">
        <v>235</v>
      </c>
      <c r="C89" s="27" t="s">
        <v>163</v>
      </c>
      <c r="D89" s="27" t="s">
        <v>233</v>
      </c>
      <c r="E89" s="37" t="s">
        <v>236</v>
      </c>
      <c r="F89" s="29">
        <f t="shared" si="8"/>
        <v>70</v>
      </c>
      <c r="G89" s="30"/>
      <c r="H89" s="3"/>
      <c r="I89" s="3"/>
      <c r="J89" s="3"/>
      <c r="K89" s="3"/>
      <c r="L89" s="3"/>
      <c r="M89" s="3"/>
      <c r="N89" s="3"/>
    </row>
    <row r="90" spans="1:14" ht="22.5" x14ac:dyDescent="0.25">
      <c r="A90" s="33" t="s">
        <v>237</v>
      </c>
      <c r="B90" s="34" t="s">
        <v>238</v>
      </c>
      <c r="C90" s="34" t="s">
        <v>12</v>
      </c>
      <c r="D90" s="34" t="s">
        <v>239</v>
      </c>
      <c r="E90" s="36" t="s">
        <v>240</v>
      </c>
      <c r="F90" s="29">
        <f t="shared" si="8"/>
        <v>206.34</v>
      </c>
      <c r="G90" s="30"/>
      <c r="H90" s="3"/>
      <c r="I90" s="3"/>
      <c r="J90" s="3"/>
      <c r="K90" s="3"/>
      <c r="L90" s="3"/>
      <c r="M90" s="3"/>
      <c r="N90" s="3"/>
    </row>
    <row r="91" spans="1:14" ht="22.5" x14ac:dyDescent="0.25">
      <c r="A91" s="33" t="s">
        <v>241</v>
      </c>
      <c r="B91" s="27" t="s">
        <v>242</v>
      </c>
      <c r="C91" s="34" t="s">
        <v>243</v>
      </c>
      <c r="D91" s="34" t="s">
        <v>184</v>
      </c>
      <c r="E91" s="36" t="s">
        <v>244</v>
      </c>
      <c r="F91" s="29">
        <f t="shared" si="8"/>
        <v>632.66</v>
      </c>
      <c r="G91" s="30"/>
      <c r="H91" s="3"/>
      <c r="I91" s="3"/>
      <c r="J91" s="3"/>
      <c r="K91" s="3"/>
      <c r="L91" s="3"/>
      <c r="M91" s="3"/>
      <c r="N91" s="3"/>
    </row>
    <row r="92" spans="1:14" ht="22.5" x14ac:dyDescent="0.25">
      <c r="A92" s="33" t="s">
        <v>245</v>
      </c>
      <c r="B92" s="34" t="s">
        <v>246</v>
      </c>
      <c r="C92" s="34" t="s">
        <v>151</v>
      </c>
      <c r="D92" s="34" t="s">
        <v>206</v>
      </c>
      <c r="E92" s="36" t="s">
        <v>247</v>
      </c>
      <c r="F92" s="29">
        <f t="shared" si="8"/>
        <v>436.68</v>
      </c>
      <c r="G92" s="30"/>
      <c r="H92" s="3"/>
      <c r="I92" s="3"/>
      <c r="J92" s="3"/>
      <c r="K92" s="3"/>
      <c r="L92" s="3"/>
      <c r="M92" s="3"/>
      <c r="N92" s="3"/>
    </row>
    <row r="93" spans="1:14" ht="22.5" x14ac:dyDescent="0.25">
      <c r="A93" s="33" t="s">
        <v>248</v>
      </c>
      <c r="B93" s="34" t="s">
        <v>249</v>
      </c>
      <c r="C93" s="34" t="s">
        <v>151</v>
      </c>
      <c r="D93" s="34" t="s">
        <v>152</v>
      </c>
      <c r="E93" s="36" t="s">
        <v>250</v>
      </c>
      <c r="F93" s="29">
        <f t="shared" si="8"/>
        <v>107</v>
      </c>
      <c r="G93" s="30"/>
      <c r="H93" s="3"/>
      <c r="I93" s="3"/>
      <c r="J93" s="3"/>
      <c r="K93" s="3"/>
      <c r="L93" s="3"/>
      <c r="M93" s="3"/>
      <c r="N93" s="3"/>
    </row>
    <row r="94" spans="1:14" x14ac:dyDescent="0.25">
      <c r="A94" s="26">
        <v>9.1999999999999993</v>
      </c>
      <c r="B94" s="27" t="s">
        <v>251</v>
      </c>
      <c r="C94" s="27" t="s">
        <v>23</v>
      </c>
      <c r="D94" s="27" t="s">
        <v>252</v>
      </c>
      <c r="E94" s="37" t="s">
        <v>253</v>
      </c>
      <c r="F94" s="29">
        <f t="shared" si="8"/>
        <v>1467.49</v>
      </c>
      <c r="G94" s="30"/>
      <c r="H94" s="3"/>
      <c r="I94" s="3"/>
      <c r="J94" s="3"/>
      <c r="K94" s="3"/>
      <c r="L94" s="3"/>
      <c r="M94" s="3"/>
      <c r="N94" s="3"/>
    </row>
    <row r="95" spans="1:14" x14ac:dyDescent="0.25">
      <c r="A95" s="26">
        <v>9.2100000000000009</v>
      </c>
      <c r="B95" s="27" t="s">
        <v>254</v>
      </c>
      <c r="C95" s="27" t="s">
        <v>23</v>
      </c>
      <c r="D95" s="27" t="s">
        <v>255</v>
      </c>
      <c r="E95" s="37" t="s">
        <v>256</v>
      </c>
      <c r="F95" s="29">
        <f t="shared" si="8"/>
        <v>918.22</v>
      </c>
      <c r="G95" s="30"/>
      <c r="H95" s="3"/>
      <c r="I95" s="3"/>
      <c r="J95" s="3"/>
      <c r="K95" s="3"/>
      <c r="L95" s="3"/>
      <c r="M95" s="3"/>
      <c r="N95" s="3"/>
    </row>
    <row r="96" spans="1:14" ht="22.5" x14ac:dyDescent="0.25">
      <c r="A96" s="33" t="s">
        <v>257</v>
      </c>
      <c r="B96" s="27" t="s">
        <v>258</v>
      </c>
      <c r="C96" s="34" t="s">
        <v>151</v>
      </c>
      <c r="D96" s="34" t="s">
        <v>152</v>
      </c>
      <c r="E96" s="36" t="s">
        <v>259</v>
      </c>
      <c r="F96" s="29">
        <f t="shared" si="8"/>
        <v>654.17999999999995</v>
      </c>
      <c r="G96" s="30"/>
      <c r="H96" s="3"/>
      <c r="I96" s="3"/>
      <c r="J96" s="3"/>
      <c r="K96" s="3"/>
      <c r="L96" s="3"/>
      <c r="M96" s="3"/>
      <c r="N96" s="3"/>
    </row>
    <row r="97" spans="1:14" ht="22.5" x14ac:dyDescent="0.25">
      <c r="A97" s="33" t="s">
        <v>260</v>
      </c>
      <c r="B97" s="34" t="s">
        <v>261</v>
      </c>
      <c r="C97" s="34" t="s">
        <v>87</v>
      </c>
      <c r="D97" s="34" t="s">
        <v>262</v>
      </c>
      <c r="E97" s="36" t="s">
        <v>263</v>
      </c>
      <c r="F97" s="29">
        <f t="shared" si="8"/>
        <v>1764.45</v>
      </c>
      <c r="G97" s="30"/>
      <c r="H97" s="3"/>
      <c r="I97" s="3"/>
      <c r="J97" s="3"/>
      <c r="K97" s="3"/>
      <c r="L97" s="3"/>
      <c r="M97" s="3"/>
      <c r="N97" s="3"/>
    </row>
    <row r="98" spans="1:14" ht="22.5" x14ac:dyDescent="0.25">
      <c r="A98" s="33" t="s">
        <v>264</v>
      </c>
      <c r="B98" s="34" t="s">
        <v>265</v>
      </c>
      <c r="C98" s="34" t="s">
        <v>87</v>
      </c>
      <c r="D98" s="34" t="s">
        <v>266</v>
      </c>
      <c r="E98" s="36" t="s">
        <v>267</v>
      </c>
      <c r="F98" s="29">
        <f t="shared" si="8"/>
        <v>835.2</v>
      </c>
      <c r="G98" s="30"/>
      <c r="H98" s="3"/>
      <c r="I98" s="3"/>
      <c r="J98" s="3"/>
      <c r="K98" s="3"/>
      <c r="L98" s="3"/>
      <c r="M98" s="3"/>
      <c r="N98" s="3"/>
    </row>
    <row r="99" spans="1:14" ht="22.5" x14ac:dyDescent="0.25">
      <c r="A99" s="33" t="s">
        <v>268</v>
      </c>
      <c r="B99" s="27" t="s">
        <v>269</v>
      </c>
      <c r="C99" s="34" t="s">
        <v>87</v>
      </c>
      <c r="D99" s="34" t="s">
        <v>270</v>
      </c>
      <c r="E99" s="36" t="s">
        <v>271</v>
      </c>
      <c r="F99" s="29">
        <f t="shared" si="8"/>
        <v>4684.2</v>
      </c>
      <c r="G99" s="31">
        <f>SUM(F75:F99)</f>
        <v>15537.93</v>
      </c>
      <c r="H99" s="6"/>
      <c r="I99" s="3"/>
      <c r="J99" s="3"/>
      <c r="K99" s="3"/>
      <c r="L99" s="3"/>
      <c r="M99" s="3"/>
      <c r="N99" s="3"/>
    </row>
    <row r="100" spans="1:14" ht="6" customHeight="1" x14ac:dyDescent="0.25">
      <c r="A100" s="63"/>
      <c r="B100" s="64"/>
      <c r="C100" s="64"/>
      <c r="D100" s="64"/>
      <c r="E100" s="64"/>
      <c r="F100" s="64"/>
      <c r="G100" s="65"/>
      <c r="H100" s="3"/>
      <c r="I100" s="3"/>
      <c r="J100" s="3"/>
      <c r="K100" s="3"/>
      <c r="L100" s="3"/>
      <c r="M100" s="3"/>
      <c r="N100" s="3"/>
    </row>
    <row r="101" spans="1:14" x14ac:dyDescent="0.25">
      <c r="A101" s="32">
        <v>10</v>
      </c>
      <c r="B101" s="61" t="s">
        <v>272</v>
      </c>
      <c r="C101" s="61"/>
      <c r="D101" s="61"/>
      <c r="E101" s="61"/>
      <c r="F101" s="61"/>
      <c r="G101" s="62"/>
      <c r="H101" s="3"/>
      <c r="I101" s="3"/>
      <c r="J101" s="3"/>
      <c r="K101" s="3"/>
      <c r="L101" s="3"/>
      <c r="M101" s="3"/>
      <c r="N101" s="3"/>
    </row>
    <row r="102" spans="1:14" ht="22.5" x14ac:dyDescent="0.25">
      <c r="A102" s="33" t="s">
        <v>273</v>
      </c>
      <c r="B102" s="34" t="s">
        <v>274</v>
      </c>
      <c r="C102" s="34" t="s">
        <v>151</v>
      </c>
      <c r="D102" s="34" t="s">
        <v>152</v>
      </c>
      <c r="E102" s="36" t="s">
        <v>275</v>
      </c>
      <c r="F102" s="29">
        <f t="shared" ref="F102:F104" si="9">ROUND((D102*E102),2)</f>
        <v>122.13</v>
      </c>
      <c r="G102" s="30"/>
      <c r="H102" s="3"/>
      <c r="I102" s="3"/>
      <c r="J102" s="3"/>
      <c r="K102" s="3"/>
      <c r="L102" s="3"/>
      <c r="M102" s="3"/>
      <c r="N102" s="3"/>
    </row>
    <row r="103" spans="1:14" ht="22.5" x14ac:dyDescent="0.25">
      <c r="A103" s="33" t="s">
        <v>276</v>
      </c>
      <c r="B103" s="34" t="s">
        <v>277</v>
      </c>
      <c r="C103" s="34" t="s">
        <v>151</v>
      </c>
      <c r="D103" s="34" t="s">
        <v>152</v>
      </c>
      <c r="E103" s="36" t="s">
        <v>278</v>
      </c>
      <c r="F103" s="29">
        <f t="shared" si="9"/>
        <v>41.86</v>
      </c>
      <c r="G103" s="30"/>
      <c r="H103" s="3"/>
      <c r="I103" s="3"/>
      <c r="J103" s="3"/>
      <c r="K103" s="3"/>
      <c r="L103" s="3"/>
      <c r="M103" s="3"/>
      <c r="N103" s="3"/>
    </row>
    <row r="104" spans="1:14" ht="22.5" x14ac:dyDescent="0.25">
      <c r="A104" s="33" t="s">
        <v>279</v>
      </c>
      <c r="B104" s="34" t="s">
        <v>280</v>
      </c>
      <c r="C104" s="34" t="s">
        <v>151</v>
      </c>
      <c r="D104" s="34" t="s">
        <v>152</v>
      </c>
      <c r="E104" s="36" t="s">
        <v>281</v>
      </c>
      <c r="F104" s="29">
        <f t="shared" si="9"/>
        <v>1094.73</v>
      </c>
      <c r="G104" s="31">
        <f>SUM(F102:F104)</f>
        <v>1258.72</v>
      </c>
      <c r="H104" s="6"/>
      <c r="I104" s="3"/>
      <c r="J104" s="3"/>
      <c r="K104" s="3"/>
      <c r="L104" s="3"/>
      <c r="M104" s="3"/>
      <c r="N104" s="3"/>
    </row>
    <row r="105" spans="1:14" ht="7.5" customHeight="1" x14ac:dyDescent="0.25">
      <c r="A105" s="63"/>
      <c r="B105" s="64"/>
      <c r="C105" s="64"/>
      <c r="D105" s="64"/>
      <c r="E105" s="64"/>
      <c r="F105" s="64"/>
      <c r="G105" s="65"/>
      <c r="H105" s="3"/>
      <c r="I105" s="3"/>
      <c r="J105" s="3"/>
      <c r="K105" s="3"/>
      <c r="L105" s="3"/>
      <c r="M105" s="3"/>
      <c r="N105" s="3"/>
    </row>
    <row r="106" spans="1:14" x14ac:dyDescent="0.25">
      <c r="A106" s="32">
        <v>11</v>
      </c>
      <c r="B106" s="61" t="s">
        <v>282</v>
      </c>
      <c r="C106" s="61"/>
      <c r="D106" s="61"/>
      <c r="E106" s="61"/>
      <c r="F106" s="61"/>
      <c r="G106" s="62"/>
      <c r="H106" s="3"/>
      <c r="I106" s="3"/>
      <c r="J106" s="3"/>
      <c r="K106" s="3"/>
      <c r="L106" s="3"/>
      <c r="M106" s="3"/>
      <c r="N106" s="3"/>
    </row>
    <row r="107" spans="1:14" ht="33.75" x14ac:dyDescent="0.25">
      <c r="A107" s="33" t="s">
        <v>283</v>
      </c>
      <c r="B107" s="34" t="s">
        <v>284</v>
      </c>
      <c r="C107" s="34" t="s">
        <v>151</v>
      </c>
      <c r="D107" s="34" t="s">
        <v>152</v>
      </c>
      <c r="E107" s="36" t="s">
        <v>285</v>
      </c>
      <c r="F107" s="29">
        <f t="shared" ref="F107:F112" si="10">ROUND((D107*E107),2)</f>
        <v>324.18</v>
      </c>
      <c r="G107" s="30"/>
      <c r="H107" s="3"/>
      <c r="I107" s="3"/>
      <c r="J107" s="3"/>
      <c r="K107" s="3"/>
      <c r="L107" s="3"/>
      <c r="M107" s="3"/>
      <c r="N107" s="3"/>
    </row>
    <row r="108" spans="1:14" ht="33.75" x14ac:dyDescent="0.25">
      <c r="A108" s="41" t="s">
        <v>286</v>
      </c>
      <c r="B108" s="42" t="s">
        <v>287</v>
      </c>
      <c r="C108" s="42" t="s">
        <v>151</v>
      </c>
      <c r="D108" s="42" t="s">
        <v>173</v>
      </c>
      <c r="E108" s="43" t="s">
        <v>288</v>
      </c>
      <c r="F108" s="29">
        <f t="shared" si="10"/>
        <v>1916.72</v>
      </c>
      <c r="G108" s="44"/>
      <c r="H108" s="3"/>
      <c r="I108" s="3"/>
      <c r="J108" s="3"/>
      <c r="K108" s="3"/>
      <c r="L108" s="3"/>
      <c r="M108" s="3"/>
      <c r="N108" s="3"/>
    </row>
    <row r="109" spans="1:14" ht="33.75" x14ac:dyDescent="0.25">
      <c r="A109" s="45" t="s">
        <v>289</v>
      </c>
      <c r="B109" s="45" t="s">
        <v>290</v>
      </c>
      <c r="C109" s="45" t="s">
        <v>12</v>
      </c>
      <c r="D109" s="45" t="s">
        <v>291</v>
      </c>
      <c r="E109" s="46" t="s">
        <v>292</v>
      </c>
      <c r="F109" s="29">
        <f t="shared" si="10"/>
        <v>6470.76</v>
      </c>
      <c r="G109" s="47"/>
      <c r="H109" s="3"/>
      <c r="I109" s="3"/>
      <c r="J109" s="3"/>
      <c r="K109" s="3"/>
      <c r="L109" s="3"/>
      <c r="M109" s="3"/>
      <c r="N109" s="3"/>
    </row>
    <row r="110" spans="1:14" ht="22.5" x14ac:dyDescent="0.25">
      <c r="A110" s="48" t="s">
        <v>293</v>
      </c>
      <c r="B110" s="49" t="s">
        <v>294</v>
      </c>
      <c r="C110" s="50" t="s">
        <v>12</v>
      </c>
      <c r="D110" s="50" t="s">
        <v>295</v>
      </c>
      <c r="E110" s="51" t="s">
        <v>296</v>
      </c>
      <c r="F110" s="29">
        <f t="shared" si="10"/>
        <v>2832.03</v>
      </c>
      <c r="G110" s="52"/>
      <c r="H110" s="3"/>
      <c r="I110" s="3"/>
      <c r="J110" s="3"/>
      <c r="K110" s="3"/>
      <c r="L110" s="3"/>
      <c r="M110" s="3"/>
      <c r="N110" s="3"/>
    </row>
    <row r="111" spans="1:14" ht="22.5" x14ac:dyDescent="0.25">
      <c r="A111" s="33" t="s">
        <v>297</v>
      </c>
      <c r="B111" s="27" t="s">
        <v>298</v>
      </c>
      <c r="C111" s="34" t="s">
        <v>12</v>
      </c>
      <c r="D111" s="34" t="s">
        <v>299</v>
      </c>
      <c r="E111" s="36" t="s">
        <v>300</v>
      </c>
      <c r="F111" s="29">
        <f t="shared" si="10"/>
        <v>1119.3800000000001</v>
      </c>
      <c r="G111" s="30"/>
      <c r="H111" s="3"/>
      <c r="I111" s="3"/>
      <c r="J111" s="3"/>
      <c r="K111" s="3"/>
      <c r="L111" s="3"/>
      <c r="M111" s="3"/>
      <c r="N111" s="3"/>
    </row>
    <row r="112" spans="1:14" ht="22.5" x14ac:dyDescent="0.25">
      <c r="A112" s="33" t="s">
        <v>301</v>
      </c>
      <c r="B112" s="34" t="s">
        <v>302</v>
      </c>
      <c r="C112" s="34" t="s">
        <v>87</v>
      </c>
      <c r="D112" s="34" t="s">
        <v>303</v>
      </c>
      <c r="E112" s="36" t="s">
        <v>304</v>
      </c>
      <c r="F112" s="29">
        <f t="shared" si="10"/>
        <v>6391.46</v>
      </c>
      <c r="G112" s="31">
        <f>SUM(F107:F112)</f>
        <v>19054.53</v>
      </c>
      <c r="H112" s="6"/>
      <c r="I112" s="3"/>
      <c r="J112" s="3"/>
      <c r="K112" s="3"/>
      <c r="L112" s="3"/>
      <c r="M112" s="3"/>
      <c r="N112" s="3"/>
    </row>
    <row r="113" spans="1:14" ht="6" customHeight="1" x14ac:dyDescent="0.25">
      <c r="A113" s="63"/>
      <c r="B113" s="64"/>
      <c r="C113" s="64"/>
      <c r="D113" s="64"/>
      <c r="E113" s="64"/>
      <c r="F113" s="64"/>
      <c r="G113" s="65"/>
      <c r="H113" s="3"/>
      <c r="I113" s="3"/>
      <c r="J113" s="3"/>
      <c r="K113" s="3"/>
      <c r="L113" s="3"/>
      <c r="M113" s="3"/>
      <c r="N113" s="3"/>
    </row>
    <row r="114" spans="1:14" x14ac:dyDescent="0.25">
      <c r="A114" s="70" t="s">
        <v>305</v>
      </c>
      <c r="B114" s="61"/>
      <c r="C114" s="61"/>
      <c r="D114" s="61"/>
      <c r="E114" s="61"/>
      <c r="F114" s="61"/>
      <c r="G114" s="62"/>
      <c r="H114" s="3"/>
      <c r="I114" s="3"/>
      <c r="J114" s="3"/>
      <c r="K114" s="3"/>
      <c r="L114" s="3"/>
      <c r="M114" s="3"/>
      <c r="N114" s="3"/>
    </row>
    <row r="115" spans="1:14" x14ac:dyDescent="0.25">
      <c r="A115" s="26">
        <v>12.1</v>
      </c>
      <c r="B115" s="27" t="s">
        <v>306</v>
      </c>
      <c r="C115" s="27" t="s">
        <v>16</v>
      </c>
      <c r="D115" s="27" t="s">
        <v>307</v>
      </c>
      <c r="E115" s="37" t="s">
        <v>308</v>
      </c>
      <c r="F115" s="29">
        <f t="shared" ref="F115:F117" si="11">ROUND((D115*E115),2)</f>
        <v>2769.7</v>
      </c>
      <c r="G115" s="30"/>
      <c r="H115" s="3"/>
      <c r="I115" s="3"/>
      <c r="J115" s="3"/>
      <c r="K115" s="3"/>
      <c r="L115" s="3"/>
      <c r="M115" s="3"/>
      <c r="N115" s="3"/>
    </row>
    <row r="116" spans="1:14" ht="22.5" x14ac:dyDescent="0.25">
      <c r="A116" s="33" t="s">
        <v>309</v>
      </c>
      <c r="B116" s="27" t="s">
        <v>310</v>
      </c>
      <c r="C116" s="34" t="s">
        <v>12</v>
      </c>
      <c r="D116" s="34" t="s">
        <v>311</v>
      </c>
      <c r="E116" s="36" t="s">
        <v>312</v>
      </c>
      <c r="F116" s="29">
        <f t="shared" si="11"/>
        <v>7804.12</v>
      </c>
      <c r="G116" s="30"/>
      <c r="H116" s="3"/>
      <c r="I116" s="3"/>
      <c r="J116" s="3"/>
      <c r="K116" s="3"/>
      <c r="L116" s="3"/>
      <c r="M116" s="3"/>
      <c r="N116" s="3"/>
    </row>
    <row r="117" spans="1:14" ht="33.75" x14ac:dyDescent="0.25">
      <c r="A117" s="33" t="s">
        <v>313</v>
      </c>
      <c r="B117" s="27" t="s">
        <v>314</v>
      </c>
      <c r="C117" s="34" t="s">
        <v>12</v>
      </c>
      <c r="D117" s="34" t="s">
        <v>315</v>
      </c>
      <c r="E117" s="36" t="s">
        <v>316</v>
      </c>
      <c r="F117" s="29">
        <f t="shared" si="11"/>
        <v>1093.75</v>
      </c>
      <c r="G117" s="31">
        <f>SUM(F115:F117)</f>
        <v>11667.57</v>
      </c>
      <c r="H117" s="6"/>
      <c r="I117" s="3"/>
      <c r="J117" s="3"/>
      <c r="K117" s="3"/>
      <c r="L117" s="3"/>
      <c r="M117" s="3"/>
      <c r="N117" s="3"/>
    </row>
    <row r="118" spans="1:14" ht="6.75" customHeight="1" x14ac:dyDescent="0.25">
      <c r="A118" s="63"/>
      <c r="B118" s="64"/>
      <c r="C118" s="64"/>
      <c r="D118" s="64"/>
      <c r="E118" s="64"/>
      <c r="F118" s="64"/>
      <c r="G118" s="65"/>
      <c r="H118" s="3"/>
      <c r="I118" s="3"/>
      <c r="J118" s="3"/>
      <c r="K118" s="3"/>
      <c r="L118" s="3"/>
      <c r="M118" s="3"/>
      <c r="N118" s="3"/>
    </row>
    <row r="119" spans="1:14" x14ac:dyDescent="0.25">
      <c r="A119" s="32">
        <v>13</v>
      </c>
      <c r="B119" s="39" t="s">
        <v>317</v>
      </c>
      <c r="C119" s="71"/>
      <c r="D119" s="71"/>
      <c r="E119" s="71"/>
      <c r="F119" s="71"/>
      <c r="G119" s="72"/>
      <c r="H119" s="3"/>
      <c r="I119" s="3"/>
      <c r="J119" s="3"/>
      <c r="K119" s="3"/>
      <c r="L119" s="3"/>
      <c r="M119" s="3"/>
      <c r="N119" s="3"/>
    </row>
    <row r="120" spans="1:14" x14ac:dyDescent="0.25">
      <c r="A120" s="26" t="s">
        <v>356</v>
      </c>
      <c r="B120" s="27" t="s">
        <v>318</v>
      </c>
      <c r="C120" s="27" t="s">
        <v>16</v>
      </c>
      <c r="D120" s="27" t="s">
        <v>19</v>
      </c>
      <c r="E120" s="37" t="s">
        <v>319</v>
      </c>
      <c r="F120" s="29">
        <f t="shared" ref="F120" si="12">ROUND((D120*E120),2)</f>
        <v>206.43</v>
      </c>
      <c r="G120" s="31">
        <f>SUM(F120:F120)</f>
        <v>206.43</v>
      </c>
      <c r="H120" s="5"/>
      <c r="I120" s="3"/>
      <c r="J120" s="3"/>
      <c r="K120" s="3"/>
      <c r="L120" s="3"/>
      <c r="M120" s="3"/>
      <c r="N120" s="3"/>
    </row>
    <row r="121" spans="1:14" ht="6.75" customHeight="1" x14ac:dyDescent="0.25">
      <c r="A121" s="63"/>
      <c r="B121" s="64"/>
      <c r="C121" s="64"/>
      <c r="D121" s="64"/>
      <c r="E121" s="64"/>
      <c r="F121" s="64"/>
      <c r="G121" s="65"/>
      <c r="H121" s="3"/>
      <c r="I121" s="3"/>
      <c r="J121" s="3"/>
      <c r="K121" s="3"/>
      <c r="L121" s="3"/>
      <c r="M121" s="3"/>
      <c r="N121" s="3"/>
    </row>
    <row r="122" spans="1:14" x14ac:dyDescent="0.25">
      <c r="A122" s="32">
        <v>14</v>
      </c>
      <c r="B122" s="39" t="s">
        <v>320</v>
      </c>
      <c r="C122" s="71"/>
      <c r="D122" s="71"/>
      <c r="E122" s="71"/>
      <c r="F122" s="71"/>
      <c r="G122" s="72"/>
      <c r="H122" s="3"/>
      <c r="I122" s="3"/>
      <c r="J122" s="3"/>
      <c r="K122" s="3"/>
      <c r="L122" s="3"/>
      <c r="M122" s="3"/>
      <c r="N122" s="3"/>
    </row>
    <row r="123" spans="1:14" ht="22.5" x14ac:dyDescent="0.25">
      <c r="A123" s="33" t="s">
        <v>321</v>
      </c>
      <c r="B123" s="34" t="s">
        <v>322</v>
      </c>
      <c r="C123" s="34" t="s">
        <v>87</v>
      </c>
      <c r="D123" s="34" t="s">
        <v>323</v>
      </c>
      <c r="E123" s="36" t="s">
        <v>324</v>
      </c>
      <c r="F123" s="29">
        <f t="shared" ref="F123:F124" si="13">ROUND((D123*E123),2)</f>
        <v>4951.2</v>
      </c>
      <c r="G123" s="30"/>
      <c r="H123" s="3"/>
      <c r="I123" s="3"/>
      <c r="J123" s="3"/>
      <c r="K123" s="3"/>
      <c r="L123" s="3"/>
      <c r="M123" s="3"/>
      <c r="N123" s="3"/>
    </row>
    <row r="124" spans="1:14" x14ac:dyDescent="0.25">
      <c r="A124" s="26" t="s">
        <v>357</v>
      </c>
      <c r="B124" s="27" t="s">
        <v>325</v>
      </c>
      <c r="C124" s="27" t="s">
        <v>16</v>
      </c>
      <c r="D124" s="27" t="s">
        <v>326</v>
      </c>
      <c r="E124" s="37" t="s">
        <v>327</v>
      </c>
      <c r="F124" s="29">
        <f t="shared" si="13"/>
        <v>1279.76</v>
      </c>
      <c r="G124" s="31">
        <f>SUM(F123:F124)</f>
        <v>6230.96</v>
      </c>
      <c r="H124" s="5"/>
      <c r="I124" s="3"/>
      <c r="J124" s="3"/>
      <c r="K124" s="3"/>
      <c r="L124" s="3"/>
      <c r="M124" s="3"/>
      <c r="N124" s="3"/>
    </row>
    <row r="125" spans="1:14" ht="6.75" customHeight="1" x14ac:dyDescent="0.25">
      <c r="A125" s="63"/>
      <c r="B125" s="64"/>
      <c r="C125" s="64"/>
      <c r="D125" s="64"/>
      <c r="E125" s="64"/>
      <c r="F125" s="64"/>
      <c r="G125" s="65"/>
      <c r="H125" s="3"/>
      <c r="I125" s="3"/>
      <c r="J125" s="3"/>
      <c r="K125" s="3"/>
      <c r="L125" s="3"/>
      <c r="M125" s="3"/>
      <c r="N125" s="3"/>
    </row>
    <row r="126" spans="1:14" x14ac:dyDescent="0.25">
      <c r="A126" s="53"/>
      <c r="B126" s="54"/>
      <c r="C126" s="54"/>
      <c r="D126" s="54"/>
      <c r="E126" s="54"/>
      <c r="F126" s="54" t="s">
        <v>328</v>
      </c>
      <c r="G126" s="55">
        <f>SUM(G7:G124)</f>
        <v>183992.63999999998</v>
      </c>
      <c r="H126" s="7"/>
      <c r="I126" s="8"/>
      <c r="J126" s="8"/>
      <c r="K126" s="8"/>
      <c r="L126" s="8"/>
      <c r="M126" s="8"/>
      <c r="N126" s="8"/>
    </row>
  </sheetData>
  <mergeCells count="35">
    <mergeCell ref="A118:G118"/>
    <mergeCell ref="C119:G119"/>
    <mergeCell ref="A121:G121"/>
    <mergeCell ref="C122:G122"/>
    <mergeCell ref="A125:G125"/>
    <mergeCell ref="B101:G101"/>
    <mergeCell ref="A105:G105"/>
    <mergeCell ref="B106:G106"/>
    <mergeCell ref="A113:G113"/>
    <mergeCell ref="A114:G114"/>
    <mergeCell ref="B60:G60"/>
    <mergeCell ref="B65:G65"/>
    <mergeCell ref="A73:G73"/>
    <mergeCell ref="B74:G74"/>
    <mergeCell ref="A100:G100"/>
    <mergeCell ref="A46:G46"/>
    <mergeCell ref="B47:G47"/>
    <mergeCell ref="A55:G55"/>
    <mergeCell ref="B56:G56"/>
    <mergeCell ref="B57:G57"/>
    <mergeCell ref="B29:G29"/>
    <mergeCell ref="A32:G32"/>
    <mergeCell ref="A33:G33"/>
    <mergeCell ref="A40:G40"/>
    <mergeCell ref="B41:G41"/>
    <mergeCell ref="A10:G10"/>
    <mergeCell ref="B11:G11"/>
    <mergeCell ref="A19:G19"/>
    <mergeCell ref="B20:G20"/>
    <mergeCell ref="A28:G28"/>
    <mergeCell ref="A1:G1"/>
    <mergeCell ref="A2:G2"/>
    <mergeCell ref="A3:G3"/>
    <mergeCell ref="A5:G5"/>
    <mergeCell ref="B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="115" zoomScaleNormal="115" workbookViewId="0">
      <selection activeCell="A3" sqref="A3"/>
    </sheetView>
  </sheetViews>
  <sheetFormatPr defaultRowHeight="15" x14ac:dyDescent="0.25"/>
  <cols>
    <col min="1" max="1" width="4.28515625" bestFit="1" customWidth="1"/>
    <col min="2" max="2" width="26.5703125" bestFit="1" customWidth="1"/>
    <col min="3" max="3" width="12.140625" bestFit="1" customWidth="1"/>
    <col min="4" max="4" width="5.7109375" bestFit="1" customWidth="1"/>
    <col min="5" max="5" width="11.28515625" bestFit="1" customWidth="1"/>
    <col min="6" max="6" width="4.85546875" bestFit="1" customWidth="1"/>
    <col min="7" max="7" width="11.28515625" bestFit="1" customWidth="1"/>
    <col min="8" max="8" width="4.85546875" bestFit="1" customWidth="1"/>
    <col min="9" max="9" width="11.28515625" bestFit="1" customWidth="1"/>
    <col min="10" max="10" width="4.85546875" bestFit="1" customWidth="1"/>
    <col min="11" max="11" width="11.28515625" bestFit="1" customWidth="1"/>
    <col min="12" max="12" width="4.85546875" bestFit="1" customWidth="1"/>
    <col min="13" max="13" width="12.140625" bestFit="1" customWidth="1"/>
    <col min="14" max="14" width="4.85546875" bestFit="1" customWidth="1"/>
    <col min="15" max="15" width="12.140625" bestFit="1" customWidth="1"/>
    <col min="16" max="16" width="4.85546875" bestFit="1" customWidth="1"/>
    <col min="17" max="17" width="12.140625" bestFit="1" customWidth="1"/>
    <col min="18" max="18" width="4.85546875" bestFit="1" customWidth="1"/>
    <col min="19" max="19" width="12.140625" bestFit="1" customWidth="1"/>
    <col min="20" max="20" width="6.5703125" bestFit="1" customWidth="1"/>
  </cols>
  <sheetData>
    <row r="1" spans="1:20" ht="93.4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57" customHeight="1" x14ac:dyDescent="0.25">
      <c r="A2" s="74" t="s">
        <v>363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x14ac:dyDescent="0.25">
      <c r="A3" s="19" t="s">
        <v>353</v>
      </c>
      <c r="B3" s="19" t="s">
        <v>352</v>
      </c>
      <c r="C3" s="19" t="s">
        <v>328</v>
      </c>
      <c r="D3" s="19" t="s">
        <v>343</v>
      </c>
      <c r="E3" s="19" t="s">
        <v>351</v>
      </c>
      <c r="F3" s="19" t="s">
        <v>343</v>
      </c>
      <c r="G3" s="19" t="s">
        <v>350</v>
      </c>
      <c r="H3" s="19" t="s">
        <v>343</v>
      </c>
      <c r="I3" s="19" t="s">
        <v>349</v>
      </c>
      <c r="J3" s="19" t="s">
        <v>343</v>
      </c>
      <c r="K3" s="19" t="s">
        <v>348</v>
      </c>
      <c r="L3" s="19" t="s">
        <v>343</v>
      </c>
      <c r="M3" s="19" t="s">
        <v>347</v>
      </c>
      <c r="N3" s="19" t="s">
        <v>343</v>
      </c>
      <c r="O3" s="19" t="s">
        <v>346</v>
      </c>
      <c r="P3" s="19" t="s">
        <v>343</v>
      </c>
      <c r="Q3" s="19" t="s">
        <v>345</v>
      </c>
      <c r="R3" s="19" t="s">
        <v>343</v>
      </c>
      <c r="S3" s="19" t="s">
        <v>344</v>
      </c>
      <c r="T3" s="19" t="s">
        <v>343</v>
      </c>
    </row>
    <row r="4" spans="1:20" x14ac:dyDescent="0.25">
      <c r="A4" s="18">
        <v>1</v>
      </c>
      <c r="B4" s="14" t="s">
        <v>9</v>
      </c>
      <c r="C4" s="15">
        <f>(Orçamento!G9)</f>
        <v>3543.83</v>
      </c>
      <c r="D4" s="11">
        <f>(C4/$C$19)*100</f>
        <v>1.9260716080817146</v>
      </c>
      <c r="E4" s="15">
        <f>C4*F4%</f>
        <v>3543.83</v>
      </c>
      <c r="F4" s="10">
        <v>100</v>
      </c>
      <c r="G4" s="15" t="s">
        <v>338</v>
      </c>
      <c r="H4" s="12"/>
      <c r="I4" s="15" t="s">
        <v>338</v>
      </c>
      <c r="J4" s="12"/>
      <c r="K4" s="15" t="s">
        <v>338</v>
      </c>
      <c r="L4" s="12"/>
      <c r="M4" s="15" t="s">
        <v>338</v>
      </c>
      <c r="N4" s="12"/>
      <c r="O4" s="15" t="s">
        <v>338</v>
      </c>
      <c r="P4" s="12"/>
      <c r="Q4" s="15" t="s">
        <v>338</v>
      </c>
      <c r="R4" s="12"/>
      <c r="S4" s="15" t="s">
        <v>338</v>
      </c>
      <c r="T4" s="12"/>
    </row>
    <row r="5" spans="1:20" x14ac:dyDescent="0.25">
      <c r="A5" s="18">
        <v>2</v>
      </c>
      <c r="B5" s="14" t="s">
        <v>21</v>
      </c>
      <c r="C5" s="15">
        <f>(Orçamento!G18)</f>
        <v>14871.920000000002</v>
      </c>
      <c r="D5" s="11">
        <f t="shared" ref="D5:D17" si="0">(C5/$C$19)*100</f>
        <v>8.082888532932623</v>
      </c>
      <c r="E5" s="15">
        <f>C5*F5%</f>
        <v>14871.920000000002</v>
      </c>
      <c r="F5" s="10">
        <v>100</v>
      </c>
      <c r="G5" s="15" t="s">
        <v>338</v>
      </c>
      <c r="H5" s="12"/>
      <c r="I5" s="15" t="s">
        <v>338</v>
      </c>
      <c r="J5" s="12"/>
      <c r="K5" s="15" t="s">
        <v>338</v>
      </c>
      <c r="L5" s="12"/>
      <c r="M5" s="15" t="s">
        <v>338</v>
      </c>
      <c r="N5" s="12"/>
      <c r="O5" s="15" t="s">
        <v>338</v>
      </c>
      <c r="P5" s="12"/>
      <c r="Q5" s="15" t="s">
        <v>338</v>
      </c>
      <c r="R5" s="12"/>
      <c r="S5" s="15" t="s">
        <v>338</v>
      </c>
      <c r="T5" s="12"/>
    </row>
    <row r="6" spans="1:20" x14ac:dyDescent="0.25">
      <c r="A6" s="18">
        <v>3</v>
      </c>
      <c r="B6" s="14" t="s">
        <v>49</v>
      </c>
      <c r="C6" s="15">
        <f>(Orçamento!G27)</f>
        <v>20973.59</v>
      </c>
      <c r="D6" s="11">
        <f t="shared" si="0"/>
        <v>11.399146183238635</v>
      </c>
      <c r="E6" s="15" t="s">
        <v>338</v>
      </c>
      <c r="F6" s="12"/>
      <c r="G6" s="15">
        <f>C6*H6%</f>
        <v>20973.59</v>
      </c>
      <c r="H6" s="10">
        <v>100</v>
      </c>
      <c r="I6" s="15" t="s">
        <v>338</v>
      </c>
      <c r="J6" s="12"/>
      <c r="K6" s="15" t="s">
        <v>338</v>
      </c>
      <c r="L6" s="12"/>
      <c r="M6" s="15" t="s">
        <v>338</v>
      </c>
      <c r="N6" s="12"/>
      <c r="O6" s="15" t="s">
        <v>338</v>
      </c>
      <c r="P6" s="12"/>
      <c r="Q6" s="15" t="s">
        <v>338</v>
      </c>
      <c r="R6" s="12"/>
      <c r="S6" s="15" t="s">
        <v>338</v>
      </c>
      <c r="T6" s="12"/>
    </row>
    <row r="7" spans="1:20" x14ac:dyDescent="0.25">
      <c r="A7" s="18">
        <v>4</v>
      </c>
      <c r="B7" s="14" t="s">
        <v>68</v>
      </c>
      <c r="C7" s="15">
        <f>(Orçamento!G31)</f>
        <v>11147.25</v>
      </c>
      <c r="D7" s="11">
        <f t="shared" si="0"/>
        <v>6.0585303846936496</v>
      </c>
      <c r="E7" s="15" t="s">
        <v>338</v>
      </c>
      <c r="F7" s="12"/>
      <c r="G7" s="15" t="s">
        <v>338</v>
      </c>
      <c r="H7" s="12"/>
      <c r="I7" s="15">
        <f>C7*J7%</f>
        <v>11147.25</v>
      </c>
      <c r="J7" s="10">
        <v>100</v>
      </c>
      <c r="K7" s="15" t="s">
        <v>338</v>
      </c>
      <c r="L7" s="12"/>
      <c r="M7" s="15" t="s">
        <v>338</v>
      </c>
      <c r="N7" s="12"/>
      <c r="O7" s="15" t="s">
        <v>338</v>
      </c>
      <c r="P7" s="12"/>
      <c r="Q7" s="15" t="s">
        <v>338</v>
      </c>
      <c r="R7" s="12"/>
      <c r="S7" s="15" t="s">
        <v>338</v>
      </c>
      <c r="T7" s="12"/>
    </row>
    <row r="8" spans="1:20" x14ac:dyDescent="0.25">
      <c r="A8" s="18">
        <v>5</v>
      </c>
      <c r="B8" s="14" t="s">
        <v>342</v>
      </c>
      <c r="C8" s="15">
        <f>(Orçamento!G39)</f>
        <v>31547.3</v>
      </c>
      <c r="D8" s="11">
        <f t="shared" si="0"/>
        <v>17.145957577433531</v>
      </c>
      <c r="E8" s="15" t="s">
        <v>338</v>
      </c>
      <c r="F8" s="12"/>
      <c r="G8" s="15" t="s">
        <v>338</v>
      </c>
      <c r="H8" s="12"/>
      <c r="I8" s="15">
        <f>C8*J8%</f>
        <v>6309.46</v>
      </c>
      <c r="J8" s="10">
        <v>20</v>
      </c>
      <c r="K8" s="15">
        <f>C8*L8%</f>
        <v>22083.109999999997</v>
      </c>
      <c r="L8" s="10">
        <v>70</v>
      </c>
      <c r="M8" s="15">
        <f>C8*N8%</f>
        <v>3154.73</v>
      </c>
      <c r="N8" s="10">
        <v>10</v>
      </c>
      <c r="O8" s="15" t="s">
        <v>338</v>
      </c>
      <c r="P8" s="12"/>
      <c r="Q8" s="15" t="s">
        <v>338</v>
      </c>
      <c r="R8" s="12"/>
      <c r="S8" s="15" t="s">
        <v>338</v>
      </c>
      <c r="T8" s="12"/>
    </row>
    <row r="9" spans="1:20" x14ac:dyDescent="0.25">
      <c r="A9" s="18">
        <v>6</v>
      </c>
      <c r="B9" s="14" t="s">
        <v>101</v>
      </c>
      <c r="C9" s="15">
        <f>(Orçamento!G45)</f>
        <v>14882.42</v>
      </c>
      <c r="D9" s="11">
        <f t="shared" si="0"/>
        <v>8.0885952829417533</v>
      </c>
      <c r="E9" s="15" t="s">
        <v>338</v>
      </c>
      <c r="F9" s="12"/>
      <c r="G9" s="15" t="s">
        <v>338</v>
      </c>
      <c r="H9" s="12"/>
      <c r="I9" s="15"/>
      <c r="J9" s="12"/>
      <c r="K9" s="15"/>
      <c r="L9" s="12"/>
      <c r="M9" s="15">
        <f t="shared" ref="M9:M17" si="1">C9*N9%</f>
        <v>4464.7259999999997</v>
      </c>
      <c r="N9" s="10">
        <v>30</v>
      </c>
      <c r="O9" s="15">
        <f>C9*P9%</f>
        <v>10417.694</v>
      </c>
      <c r="P9" s="10">
        <v>70</v>
      </c>
      <c r="Q9" s="15" t="s">
        <v>338</v>
      </c>
      <c r="R9" s="12"/>
      <c r="S9" s="15" t="s">
        <v>338</v>
      </c>
      <c r="T9" s="12"/>
    </row>
    <row r="10" spans="1:20" x14ac:dyDescent="0.25">
      <c r="A10" s="18">
        <v>7</v>
      </c>
      <c r="B10" s="14" t="s">
        <v>113</v>
      </c>
      <c r="C10" s="15">
        <f>(Orçamento!G54)</f>
        <v>22960.43</v>
      </c>
      <c r="D10" s="11">
        <f t="shared" si="0"/>
        <v>12.478993724966392</v>
      </c>
      <c r="E10" s="15" t="s">
        <v>338</v>
      </c>
      <c r="F10" s="12"/>
      <c r="G10" s="15" t="s">
        <v>338</v>
      </c>
      <c r="H10" s="12"/>
      <c r="I10" s="15">
        <f t="shared" ref="I10:I12" si="2">C10*J10%</f>
        <v>4592.0860000000002</v>
      </c>
      <c r="J10" s="10">
        <v>20</v>
      </c>
      <c r="K10" s="15">
        <f t="shared" ref="K10:K12" si="3">C10*L10%</f>
        <v>4592.0860000000002</v>
      </c>
      <c r="L10" s="10">
        <v>20</v>
      </c>
      <c r="M10" s="15">
        <f t="shared" si="1"/>
        <v>4592.0860000000002</v>
      </c>
      <c r="N10" s="10">
        <v>20</v>
      </c>
      <c r="O10" s="15">
        <f t="shared" ref="O10:O12" si="4">C10*P10%</f>
        <v>9184.1720000000005</v>
      </c>
      <c r="P10" s="10">
        <v>40</v>
      </c>
      <c r="Q10" s="15" t="s">
        <v>338</v>
      </c>
      <c r="R10" s="12"/>
      <c r="S10" s="15" t="s">
        <v>338</v>
      </c>
      <c r="T10" s="12"/>
    </row>
    <row r="11" spans="1:20" x14ac:dyDescent="0.25">
      <c r="A11" s="18">
        <v>8</v>
      </c>
      <c r="B11" s="14" t="s">
        <v>136</v>
      </c>
      <c r="C11" s="15">
        <f>(Orçamento!G72)</f>
        <v>10109.76</v>
      </c>
      <c r="D11" s="11">
        <f t="shared" si="0"/>
        <v>5.4946545687914483</v>
      </c>
      <c r="E11" s="15" t="s">
        <v>338</v>
      </c>
      <c r="F11" s="12"/>
      <c r="G11" s="15" t="s">
        <v>338</v>
      </c>
      <c r="H11" s="12"/>
      <c r="I11" s="15">
        <f t="shared" si="2"/>
        <v>505.48800000000006</v>
      </c>
      <c r="J11" s="10">
        <v>5</v>
      </c>
      <c r="K11" s="15">
        <f t="shared" si="3"/>
        <v>505.48800000000006</v>
      </c>
      <c r="L11" s="10">
        <v>5</v>
      </c>
      <c r="M11" s="15">
        <f t="shared" si="1"/>
        <v>1010.9760000000001</v>
      </c>
      <c r="N11" s="10">
        <v>10</v>
      </c>
      <c r="O11" s="15">
        <f>C11*P11%</f>
        <v>1010.9760000000001</v>
      </c>
      <c r="P11" s="10">
        <v>10</v>
      </c>
      <c r="Q11" s="15">
        <f>C11*R11%</f>
        <v>4043.9040000000005</v>
      </c>
      <c r="R11" s="10">
        <v>40</v>
      </c>
      <c r="S11" s="15">
        <f>C11*T11%</f>
        <v>3032.9279999999999</v>
      </c>
      <c r="T11" s="10">
        <v>30</v>
      </c>
    </row>
    <row r="12" spans="1:20" x14ac:dyDescent="0.25">
      <c r="A12" s="18">
        <v>9</v>
      </c>
      <c r="B12" s="14" t="s">
        <v>191</v>
      </c>
      <c r="C12" s="15">
        <f>(Orçamento!G99)</f>
        <v>15537.93</v>
      </c>
      <c r="D12" s="11">
        <f t="shared" si="0"/>
        <v>8.4448649685117854</v>
      </c>
      <c r="E12" s="15" t="s">
        <v>338</v>
      </c>
      <c r="F12" s="12"/>
      <c r="G12" s="15" t="s">
        <v>338</v>
      </c>
      <c r="H12" s="12"/>
      <c r="I12" s="15">
        <f t="shared" si="2"/>
        <v>776.89650000000006</v>
      </c>
      <c r="J12" s="10">
        <v>5</v>
      </c>
      <c r="K12" s="15">
        <f t="shared" si="3"/>
        <v>776.89650000000006</v>
      </c>
      <c r="L12" s="10">
        <v>5</v>
      </c>
      <c r="M12" s="15" t="s">
        <v>338</v>
      </c>
      <c r="N12" s="12"/>
      <c r="O12" s="15">
        <f t="shared" si="4"/>
        <v>1553.7930000000001</v>
      </c>
      <c r="P12" s="10">
        <v>10</v>
      </c>
      <c r="Q12" s="15">
        <f t="shared" ref="Q12:Q15" si="5">C12*R12%</f>
        <v>7768.9650000000001</v>
      </c>
      <c r="R12" s="10">
        <v>50</v>
      </c>
      <c r="S12" s="15">
        <f t="shared" ref="S12:S16" si="6">C12*T12%</f>
        <v>4661.3789999999999</v>
      </c>
      <c r="T12" s="10">
        <v>30</v>
      </c>
    </row>
    <row r="13" spans="1:20" x14ac:dyDescent="0.25">
      <c r="A13" s="18">
        <v>10</v>
      </c>
      <c r="B13" s="14" t="s">
        <v>341</v>
      </c>
      <c r="C13" s="15">
        <f>(Orçamento!G104)</f>
        <v>1258.72</v>
      </c>
      <c r="D13" s="11">
        <f t="shared" si="0"/>
        <v>0.68411432109458292</v>
      </c>
      <c r="E13" s="15" t="s">
        <v>338</v>
      </c>
      <c r="F13" s="12"/>
      <c r="G13" s="15" t="s">
        <v>338</v>
      </c>
      <c r="H13" s="12"/>
      <c r="I13" s="15" t="s">
        <v>338</v>
      </c>
      <c r="J13" s="12"/>
      <c r="K13" s="15" t="s">
        <v>338</v>
      </c>
      <c r="L13" s="12"/>
      <c r="M13" s="15" t="s">
        <v>338</v>
      </c>
      <c r="N13" s="12"/>
      <c r="O13" s="15" t="s">
        <v>338</v>
      </c>
      <c r="P13" s="12"/>
      <c r="Q13" s="15"/>
      <c r="R13" s="12"/>
      <c r="S13" s="15">
        <f t="shared" si="6"/>
        <v>1258.72</v>
      </c>
      <c r="T13" s="10">
        <v>100</v>
      </c>
    </row>
    <row r="14" spans="1:20" x14ac:dyDescent="0.25">
      <c r="A14" s="18">
        <v>11</v>
      </c>
      <c r="B14" s="14" t="s">
        <v>282</v>
      </c>
      <c r="C14" s="15">
        <f>(Orçamento!G112)</f>
        <v>19054.53</v>
      </c>
      <c r="D14" s="11">
        <f t="shared" si="0"/>
        <v>10.356137071569819</v>
      </c>
      <c r="E14" s="15" t="s">
        <v>338</v>
      </c>
      <c r="F14" s="12"/>
      <c r="G14" s="15" t="s">
        <v>338</v>
      </c>
      <c r="H14" s="12"/>
      <c r="I14" s="15" t="s">
        <v>338</v>
      </c>
      <c r="J14" s="12"/>
      <c r="K14" s="15" t="s">
        <v>338</v>
      </c>
      <c r="L14" s="12"/>
      <c r="M14" s="15" t="s">
        <v>338</v>
      </c>
      <c r="N14" s="12"/>
      <c r="O14" s="15" t="s">
        <v>338</v>
      </c>
      <c r="P14" s="12"/>
      <c r="Q14" s="15"/>
      <c r="R14" s="12"/>
      <c r="S14" s="15">
        <f t="shared" si="6"/>
        <v>19054.53</v>
      </c>
      <c r="T14" s="10">
        <v>100</v>
      </c>
    </row>
    <row r="15" spans="1:20" x14ac:dyDescent="0.25">
      <c r="A15" s="18">
        <v>12</v>
      </c>
      <c r="B15" s="14" t="s">
        <v>340</v>
      </c>
      <c r="C15" s="15">
        <f>(Orçamento!G117)</f>
        <v>11667.57</v>
      </c>
      <c r="D15" s="11">
        <f t="shared" si="0"/>
        <v>6.3413243051461192</v>
      </c>
      <c r="E15" s="15" t="s">
        <v>338</v>
      </c>
      <c r="F15" s="12"/>
      <c r="G15" s="15" t="s">
        <v>338</v>
      </c>
      <c r="H15" s="12"/>
      <c r="I15" s="15" t="s">
        <v>338</v>
      </c>
      <c r="J15" s="12"/>
      <c r="K15" s="15" t="s">
        <v>338</v>
      </c>
      <c r="L15" s="12"/>
      <c r="M15" s="15" t="s">
        <v>338</v>
      </c>
      <c r="N15" s="12"/>
      <c r="O15" s="15" t="s">
        <v>338</v>
      </c>
      <c r="P15" s="12"/>
      <c r="Q15" s="15">
        <f t="shared" si="5"/>
        <v>10500.813</v>
      </c>
      <c r="R15" s="10">
        <v>90</v>
      </c>
      <c r="S15" s="15">
        <f t="shared" si="6"/>
        <v>1166.7570000000001</v>
      </c>
      <c r="T15" s="10">
        <v>10</v>
      </c>
    </row>
    <row r="16" spans="1:20" x14ac:dyDescent="0.25">
      <c r="A16" s="18">
        <v>13</v>
      </c>
      <c r="B16" s="14" t="s">
        <v>339</v>
      </c>
      <c r="C16" s="15">
        <f>(Orçamento!G120)</f>
        <v>206.43</v>
      </c>
      <c r="D16" s="11">
        <f t="shared" si="0"/>
        <v>0.11219470517951154</v>
      </c>
      <c r="E16" s="15" t="s">
        <v>338</v>
      </c>
      <c r="F16" s="12"/>
      <c r="G16" s="15" t="s">
        <v>338</v>
      </c>
      <c r="H16" s="12"/>
      <c r="I16" s="15" t="s">
        <v>338</v>
      </c>
      <c r="J16" s="12"/>
      <c r="K16" s="15" t="s">
        <v>338</v>
      </c>
      <c r="L16" s="12"/>
      <c r="M16" s="15" t="s">
        <v>338</v>
      </c>
      <c r="N16" s="12"/>
      <c r="O16" s="15" t="s">
        <v>338</v>
      </c>
      <c r="P16" s="12"/>
      <c r="Q16" s="15" t="s">
        <v>338</v>
      </c>
      <c r="R16" s="12"/>
      <c r="S16" s="15">
        <f t="shared" si="6"/>
        <v>206.43</v>
      </c>
      <c r="T16" s="10">
        <v>100</v>
      </c>
    </row>
    <row r="17" spans="1:20" x14ac:dyDescent="0.25">
      <c r="A17" s="18">
        <v>14</v>
      </c>
      <c r="B17" s="14" t="s">
        <v>320</v>
      </c>
      <c r="C17" s="15">
        <f>(Orçamento!G124)</f>
        <v>6230.96</v>
      </c>
      <c r="D17" s="11">
        <f t="shared" si="0"/>
        <v>3.3865267654184432</v>
      </c>
      <c r="E17" s="15" t="s">
        <v>338</v>
      </c>
      <c r="F17" s="12"/>
      <c r="G17" s="15" t="s">
        <v>338</v>
      </c>
      <c r="H17" s="12"/>
      <c r="I17" s="15" t="s">
        <v>338</v>
      </c>
      <c r="J17" s="12"/>
      <c r="K17" s="15" t="s">
        <v>338</v>
      </c>
      <c r="L17" s="12"/>
      <c r="M17" s="15">
        <f t="shared" si="1"/>
        <v>6230.96</v>
      </c>
      <c r="N17" s="10">
        <v>100</v>
      </c>
      <c r="O17" s="16" t="s">
        <v>338</v>
      </c>
      <c r="P17" s="12"/>
      <c r="Q17" s="15" t="s">
        <v>338</v>
      </c>
      <c r="R17" s="12"/>
      <c r="S17" s="15" t="s">
        <v>338</v>
      </c>
      <c r="T17" s="12"/>
    </row>
    <row r="18" spans="1:20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0" x14ac:dyDescent="0.25">
      <c r="A19" s="13"/>
      <c r="B19" s="9" t="s">
        <v>337</v>
      </c>
      <c r="C19" s="17">
        <f>SUM(C4:C17)</f>
        <v>183992.63999999998</v>
      </c>
      <c r="D19" s="11">
        <f>SUM(D4:D17)</f>
        <v>99.999999999999986</v>
      </c>
      <c r="E19" s="15">
        <f>SUM(E4:E17)</f>
        <v>18415.75</v>
      </c>
      <c r="F19" s="10">
        <f>E19/$C$19*100</f>
        <v>10.008960141014336</v>
      </c>
      <c r="G19" s="15">
        <f>SUM(G4:G17)</f>
        <v>20973.59</v>
      </c>
      <c r="H19" s="10" t="s">
        <v>336</v>
      </c>
      <c r="I19" s="15">
        <f>SUM(I4:I17)</f>
        <v>23331.180499999999</v>
      </c>
      <c r="J19" s="10" t="s">
        <v>335</v>
      </c>
      <c r="K19" s="15">
        <f>SUM(K4:K17)</f>
        <v>27957.580499999996</v>
      </c>
      <c r="L19" s="10" t="s">
        <v>334</v>
      </c>
      <c r="M19" s="15">
        <f>SUM(M4:M17)</f>
        <v>19453.478000000003</v>
      </c>
      <c r="N19" s="10" t="s">
        <v>333</v>
      </c>
      <c r="O19" s="15">
        <f>SUM(O4:O17)</f>
        <v>22166.635000000002</v>
      </c>
      <c r="P19" s="10" t="s">
        <v>332</v>
      </c>
      <c r="Q19" s="15">
        <f>SUM(Q4:Q17)</f>
        <v>22313.682000000001</v>
      </c>
      <c r="R19" s="10" t="s">
        <v>331</v>
      </c>
      <c r="S19" s="15">
        <f>SUM(S4:S17)</f>
        <v>29380.744000000002</v>
      </c>
      <c r="T19" s="10" t="s">
        <v>330</v>
      </c>
    </row>
    <row r="20" spans="1:20" x14ac:dyDescent="0.25">
      <c r="A20" s="13"/>
      <c r="B20" s="9" t="s">
        <v>329</v>
      </c>
      <c r="C20" s="12"/>
      <c r="D20" s="12"/>
      <c r="E20" s="15">
        <f>E19</f>
        <v>18415.75</v>
      </c>
      <c r="F20" s="10">
        <f>F19</f>
        <v>10.008960141014336</v>
      </c>
      <c r="G20" s="15">
        <f t="shared" ref="G20:T20" si="7">E20+G19</f>
        <v>39389.339999999997</v>
      </c>
      <c r="H20" s="11">
        <f t="shared" si="7"/>
        <v>21.408960141014337</v>
      </c>
      <c r="I20" s="15">
        <f t="shared" si="7"/>
        <v>62720.520499999999</v>
      </c>
      <c r="J20" s="11">
        <f t="shared" si="7"/>
        <v>34.08896014101434</v>
      </c>
      <c r="K20" s="15">
        <f t="shared" si="7"/>
        <v>90678.100999999995</v>
      </c>
      <c r="L20" s="11">
        <f t="shared" si="7"/>
        <v>49.278960141014338</v>
      </c>
      <c r="M20" s="15">
        <f t="shared" si="7"/>
        <v>110131.579</v>
      </c>
      <c r="N20" s="11">
        <f t="shared" si="7"/>
        <v>59.848960141014338</v>
      </c>
      <c r="O20" s="15">
        <f t="shared" si="7"/>
        <v>132298.21400000001</v>
      </c>
      <c r="P20" s="11">
        <f t="shared" si="7"/>
        <v>71.898960141014342</v>
      </c>
      <c r="Q20" s="15">
        <f t="shared" si="7"/>
        <v>154611.89600000001</v>
      </c>
      <c r="R20" s="11">
        <f t="shared" si="7"/>
        <v>84.028960141014338</v>
      </c>
      <c r="S20" s="17">
        <f t="shared" si="7"/>
        <v>183992.64</v>
      </c>
      <c r="T20" s="11">
        <f t="shared" si="7"/>
        <v>99.998960141014337</v>
      </c>
    </row>
  </sheetData>
  <mergeCells count="3">
    <mergeCell ref="A1:T1"/>
    <mergeCell ref="A2:T2"/>
    <mergeCell ref="A18:T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ESCOLA</dc:creator>
  <cp:lastModifiedBy>DEFESA CIVIL</cp:lastModifiedBy>
  <dcterms:created xsi:type="dcterms:W3CDTF">2014-06-12T00:53:06Z</dcterms:created>
  <dcterms:modified xsi:type="dcterms:W3CDTF">2014-06-12T11:40:34Z</dcterms:modified>
</cp:coreProperties>
</file>