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aPasta_de_trabalho" defaultThemeVersion="124226"/>
  <bookViews>
    <workbookView xWindow="0" yWindow="0" windowWidth="15825" windowHeight="8190" tabRatio="939"/>
  </bookViews>
  <sheets>
    <sheet name="ORÇAMENTO" sheetId="1" r:id="rId1"/>
    <sheet name="CRONOGRAMA" sheetId="2" r:id="rId2"/>
    <sheet name="DADOS GERAIS" sheetId="13" r:id="rId3"/>
  </sheets>
  <definedNames>
    <definedName name="_xlnm.Print_Area" localSheetId="1">CRONOGRAMA!$A$1:$J$37</definedName>
    <definedName name="_xlnm.Print_Area" localSheetId="0">ORÇAMENTO!$A$1:$H$186</definedName>
    <definedName name="Z_461059AE_D041_4B60_96DE_261CAFAFFA5F_.wvu.PrintArea" localSheetId="1" hidden="1">CRONOGRAMA!$A$14:$J$37</definedName>
    <definedName name="Z_461059AE_D041_4B60_96DE_261CAFAFFA5F_.wvu.PrintArea" localSheetId="0" hidden="1">ORÇAMENTO!$A$1:$H$186</definedName>
    <definedName name="Z_46867893_F54C_4AE3_A225_5094CB481764_.wvu.PrintArea" localSheetId="1" hidden="1">CRONOGRAMA!$A$14:$J$37</definedName>
    <definedName name="Z_46867893_F54C_4AE3_A225_5094CB481764_.wvu.PrintArea" localSheetId="0" hidden="1">ORÇAMENTO!$A$1:$H$186</definedName>
  </definedNames>
  <calcPr calcId="145621"/>
  <customWorkbookViews>
    <customWorkbookView name="Guilherme - Modo de exibição pessoal" guid="{461059AE-D041-4B60-96DE-261CAFAFFA5F}" autoUpdate="1" mergeInterval="5" personalView="1" maximized="1" windowWidth="1916" windowHeight="865" activeSheetId="1"/>
    <customWorkbookView name="User - Modo de exibição pessoal" guid="{46867893-F54C-4AE3-A225-5094CB481764}" mergeInterval="0" personalView="1" maximized="1" xWindow="1" yWindow="1" windowWidth="1600" windowHeight="638" activeSheetId="1"/>
  </customWorkbookViews>
</workbook>
</file>

<file path=xl/calcChain.xml><?xml version="1.0" encoding="utf-8"?>
<calcChain xmlns="http://schemas.openxmlformats.org/spreadsheetml/2006/main">
  <c r="F16" i="1" l="1"/>
  <c r="B10" i="13" l="1"/>
  <c r="A34" i="2"/>
  <c r="A33" i="2"/>
  <c r="A32" i="2"/>
  <c r="A31" i="2"/>
  <c r="A30" i="2"/>
  <c r="B29" i="2"/>
  <c r="A29" i="2"/>
  <c r="B28" i="2"/>
  <c r="A28" i="2"/>
  <c r="B27" i="2"/>
  <c r="A27" i="2"/>
  <c r="B26" i="2"/>
  <c r="A26" i="2"/>
  <c r="B25" i="2"/>
  <c r="A25" i="2"/>
  <c r="A24" i="2"/>
  <c r="A23" i="2"/>
  <c r="A22" i="2"/>
  <c r="A21" i="2"/>
  <c r="A20" i="2"/>
  <c r="A19" i="2"/>
  <c r="A18" i="2"/>
  <c r="A17" i="2"/>
  <c r="B34" i="2"/>
  <c r="B33" i="2"/>
  <c r="B32" i="2"/>
  <c r="B31" i="2"/>
  <c r="B30" i="2"/>
  <c r="B24" i="2"/>
  <c r="B23" i="2"/>
  <c r="B22" i="2"/>
  <c r="B21" i="2"/>
  <c r="B20" i="2"/>
  <c r="B19" i="2"/>
  <c r="B18" i="2"/>
  <c r="B17" i="2"/>
  <c r="F159" i="1" l="1"/>
  <c r="F77" i="1"/>
  <c r="F105" i="1"/>
  <c r="B8" i="13"/>
  <c r="F162" i="1"/>
  <c r="F177" i="1"/>
  <c r="F176" i="1" s="1"/>
  <c r="F47" i="1"/>
  <c r="F73" i="1"/>
  <c r="F41" i="1"/>
  <c r="F49" i="1"/>
  <c r="F75" i="1"/>
  <c r="F156" i="1" l="1"/>
  <c r="F94" i="1"/>
  <c r="F84" i="1"/>
  <c r="F82" i="1"/>
  <c r="F130" i="1"/>
  <c r="F22" i="1"/>
  <c r="F85" i="1"/>
  <c r="F21" i="1"/>
  <c r="F60" i="1"/>
  <c r="F91" i="1"/>
  <c r="F76" i="1"/>
  <c r="F53" i="1"/>
  <c r="F150" i="1"/>
  <c r="F142" i="1"/>
  <c r="F92" i="1"/>
  <c r="F121" i="1"/>
  <c r="F80" i="1"/>
  <c r="F101" i="1"/>
  <c r="F128" i="1"/>
  <c r="F15" i="1"/>
  <c r="F45" i="1"/>
  <c r="F48" i="1"/>
  <c r="F36" i="1"/>
  <c r="F165" i="1"/>
  <c r="F140" i="1"/>
  <c r="F62" i="1"/>
  <c r="F148" i="1"/>
  <c r="F65" i="1"/>
  <c r="F110" i="1"/>
  <c r="F20" i="1"/>
  <c r="F109" i="1"/>
  <c r="F88" i="1"/>
  <c r="F95" i="1"/>
  <c r="F151" i="1"/>
  <c r="F137" i="1"/>
  <c r="F39" i="1"/>
  <c r="F56" i="1"/>
  <c r="F146" i="1"/>
  <c r="F125" i="1"/>
  <c r="F108" i="1"/>
  <c r="F79" i="1"/>
  <c r="F37" i="1"/>
  <c r="F152" i="1"/>
  <c r="F89" i="1"/>
  <c r="F29" i="1"/>
  <c r="F51" i="1"/>
  <c r="F70" i="1"/>
  <c r="F55" i="1"/>
  <c r="F134" i="1"/>
  <c r="F117" i="1"/>
  <c r="F123" i="1"/>
  <c r="F100" i="1"/>
  <c r="F23" i="1"/>
  <c r="F169" i="1"/>
  <c r="F78" i="1"/>
  <c r="F27" i="1"/>
  <c r="F33" i="1"/>
  <c r="F31" i="1"/>
  <c r="F38" i="1"/>
  <c r="F59" i="1"/>
  <c r="F136" i="1"/>
  <c r="F72" i="1"/>
  <c r="F24" i="1"/>
  <c r="F30" i="1"/>
  <c r="F102" i="1"/>
  <c r="F157" i="1"/>
  <c r="F19" i="1"/>
  <c r="F113" i="1"/>
  <c r="F106" i="1"/>
  <c r="F164" i="1"/>
  <c r="F34" i="1"/>
  <c r="F61" i="1"/>
  <c r="F98" i="1"/>
  <c r="F68" i="1"/>
  <c r="F93" i="1"/>
  <c r="C34" i="2"/>
  <c r="F52" i="1" l="1"/>
  <c r="F81" i="1"/>
  <c r="F103" i="1"/>
  <c r="F83" i="1"/>
  <c r="F74" i="1" s="1"/>
  <c r="C24" i="2" s="1"/>
  <c r="F71" i="1"/>
  <c r="F132" i="1"/>
  <c r="F126" i="1" s="1"/>
  <c r="C27" i="2" s="1"/>
  <c r="F44" i="1"/>
  <c r="F175" i="1"/>
  <c r="F174" i="1"/>
  <c r="F153" i="1"/>
  <c r="F147" i="1" s="1"/>
  <c r="C29" i="2" s="1"/>
  <c r="F119" i="1"/>
  <c r="F115" i="1"/>
  <c r="F96" i="1"/>
  <c r="F66" i="1"/>
  <c r="F99" i="1"/>
  <c r="F18" i="1"/>
  <c r="F144" i="1"/>
  <c r="F138" i="1" s="1"/>
  <c r="C28" i="2" s="1"/>
  <c r="F160" i="1"/>
  <c r="C31" i="2" s="1"/>
  <c r="G31" i="2" s="1"/>
  <c r="F168" i="1"/>
  <c r="F63" i="1"/>
  <c r="F14" i="1"/>
  <c r="F172" i="1"/>
  <c r="F25" i="1"/>
  <c r="C18" i="2" s="1"/>
  <c r="F171" i="1"/>
  <c r="F67" i="1"/>
  <c r="C22" i="2" s="1"/>
  <c r="E22" i="2" s="1"/>
  <c r="F155" i="1"/>
  <c r="F54" i="1"/>
  <c r="I34" i="2"/>
  <c r="G34" i="2"/>
  <c r="E34" i="2"/>
  <c r="F158" i="1" l="1"/>
  <c r="F69" i="1"/>
  <c r="C23" i="2" s="1"/>
  <c r="G23" i="2" s="1"/>
  <c r="F42" i="1"/>
  <c r="C19" i="2" s="1"/>
  <c r="I19" i="2" s="1"/>
  <c r="F57" i="1"/>
  <c r="C21" i="2" s="1"/>
  <c r="G21" i="2" s="1"/>
  <c r="F86" i="1"/>
  <c r="C25" i="2" s="1"/>
  <c r="G25" i="2" s="1"/>
  <c r="F111" i="1"/>
  <c r="C26" i="2" s="1"/>
  <c r="I26" i="2" s="1"/>
  <c r="F173" i="1"/>
  <c r="C33" i="2" s="1"/>
  <c r="G33" i="2" s="1"/>
  <c r="F13" i="1"/>
  <c r="C17" i="2" s="1"/>
  <c r="E31" i="2"/>
  <c r="I31" i="2"/>
  <c r="I22" i="2"/>
  <c r="G22" i="2"/>
  <c r="F154" i="1"/>
  <c r="C30" i="2" s="1"/>
  <c r="F166" i="1"/>
  <c r="C20" i="2"/>
  <c r="I23" i="2"/>
  <c r="I27" i="2"/>
  <c r="G27" i="2"/>
  <c r="E27" i="2"/>
  <c r="I29" i="2"/>
  <c r="G29" i="2"/>
  <c r="E29" i="2"/>
  <c r="I18" i="2"/>
  <c r="G18" i="2"/>
  <c r="E18" i="2"/>
  <c r="I24" i="2"/>
  <c r="G24" i="2"/>
  <c r="E24" i="2"/>
  <c r="I28" i="2"/>
  <c r="G28" i="2"/>
  <c r="E28" i="2"/>
  <c r="E19" i="2" l="1"/>
  <c r="G19" i="2"/>
  <c r="E21" i="2"/>
  <c r="E23" i="2"/>
  <c r="I25" i="2"/>
  <c r="E25" i="2"/>
  <c r="I21" i="2"/>
  <c r="I33" i="2"/>
  <c r="E33" i="2"/>
  <c r="E26" i="2"/>
  <c r="G26" i="2"/>
  <c r="C32" i="2"/>
  <c r="I32" i="2" s="1"/>
  <c r="F179" i="1"/>
  <c r="I17" i="2"/>
  <c r="G17" i="2"/>
  <c r="E17" i="2"/>
  <c r="I30" i="2"/>
  <c r="G30" i="2"/>
  <c r="E30" i="2"/>
  <c r="I20" i="2"/>
  <c r="G20" i="2"/>
  <c r="E20" i="2"/>
  <c r="C36" i="2" l="1"/>
  <c r="D33" i="2" s="1"/>
  <c r="G32" i="2"/>
  <c r="G36" i="2" s="1"/>
  <c r="E32" i="2"/>
  <c r="E36" i="2" s="1"/>
  <c r="I36" i="2"/>
  <c r="D18" i="2" l="1"/>
  <c r="D26" i="2"/>
  <c r="D30" i="2"/>
  <c r="D31" i="2"/>
  <c r="D22" i="2"/>
  <c r="D29" i="2"/>
  <c r="D23" i="2"/>
  <c r="D20" i="2"/>
  <c r="J36" i="2"/>
  <c r="D28" i="2"/>
  <c r="D25" i="2"/>
  <c r="D17" i="2"/>
  <c r="D19" i="2"/>
  <c r="D34" i="2"/>
  <c r="D27" i="2"/>
  <c r="D24" i="2"/>
  <c r="D21" i="2"/>
  <c r="D32" i="2"/>
  <c r="H36" i="2"/>
  <c r="E37" i="2"/>
  <c r="G37" i="2" s="1"/>
  <c r="I37" i="2" s="1"/>
  <c r="F36" i="2"/>
  <c r="F37" i="2" s="1"/>
  <c r="H37" i="2" s="1"/>
  <c r="J37" i="2" l="1"/>
  <c r="D36" i="2"/>
</calcChain>
</file>

<file path=xl/sharedStrings.xml><?xml version="1.0" encoding="utf-8"?>
<sst xmlns="http://schemas.openxmlformats.org/spreadsheetml/2006/main" count="621" uniqueCount="376">
  <si>
    <t xml:space="preserve">ITEM </t>
  </si>
  <si>
    <t xml:space="preserve">SERVIÇO </t>
  </si>
  <si>
    <t>QUANTI.</t>
  </si>
  <si>
    <t>VALOR TOTAL</t>
  </si>
  <si>
    <t>TODOS OS VALORES ESTÃO NA UNIDADE MONETÁRIA REAL</t>
  </si>
  <si>
    <t>FONTE</t>
  </si>
  <si>
    <t xml:space="preserve">CÓDIGO </t>
  </si>
  <si>
    <t>SERVIÇOS INICIAIS</t>
  </si>
  <si>
    <t>1.1</t>
  </si>
  <si>
    <t>1.2</t>
  </si>
  <si>
    <t>m2</t>
  </si>
  <si>
    <t>UN</t>
  </si>
  <si>
    <t>m3</t>
  </si>
  <si>
    <t xml:space="preserve">un </t>
  </si>
  <si>
    <t>kg</t>
  </si>
  <si>
    <t>m</t>
  </si>
  <si>
    <t>Chapisco</t>
  </si>
  <si>
    <t>un</t>
  </si>
  <si>
    <t>COMPOSIÇÃO</t>
  </si>
  <si>
    <t xml:space="preserve">DESCRIÇÃO </t>
  </si>
  <si>
    <t>TOTAL</t>
  </si>
  <si>
    <t>%</t>
  </si>
  <si>
    <t>1º MÊS</t>
  </si>
  <si>
    <t>2º MÊS</t>
  </si>
  <si>
    <t>3º MÊS</t>
  </si>
  <si>
    <t>SUBTOTAL</t>
  </si>
  <si>
    <t>TOTAL ACUMULADO</t>
  </si>
  <si>
    <t>VALORES EM REAIS</t>
  </si>
  <si>
    <t>1.4</t>
  </si>
  <si>
    <t xml:space="preserve">∑ </t>
  </si>
  <si>
    <t>NOME PROJETO</t>
  </si>
  <si>
    <t>PROPRIETÁRIO</t>
  </si>
  <si>
    <t>ENDEREÇO</t>
  </si>
  <si>
    <t>BAIRRO</t>
  </si>
  <si>
    <t>CIDADE</t>
  </si>
  <si>
    <t>EXTENSÃO</t>
  </si>
  <si>
    <t>BDI</t>
  </si>
  <si>
    <t>DATA ORÇAMENTO</t>
  </si>
  <si>
    <t>DESCRIÇÃO</t>
  </si>
  <si>
    <t>REFERENCIA</t>
  </si>
  <si>
    <t>1.3</t>
  </si>
  <si>
    <t>VALOR UNI.</t>
  </si>
  <si>
    <t>Placa de Obra em Chapa de Aço Galvanizado</t>
  </si>
  <si>
    <t>CED001</t>
  </si>
  <si>
    <t>CED003</t>
  </si>
  <si>
    <t>CED006</t>
  </si>
  <si>
    <t>SINAPI</t>
  </si>
  <si>
    <t>74209/1</t>
  </si>
  <si>
    <t>74051/2</t>
  </si>
  <si>
    <t>74104/1</t>
  </si>
  <si>
    <t>74077/3</t>
  </si>
  <si>
    <t>11.1</t>
  </si>
  <si>
    <t>Demolições e Retiradas</t>
  </si>
  <si>
    <t xml:space="preserve">Demolição de Parede </t>
  </si>
  <si>
    <t>Retirada de Esquadria Metálica</t>
  </si>
  <si>
    <t>INFRAESTRUTURA</t>
  </si>
  <si>
    <t>2.1</t>
  </si>
  <si>
    <t>2.2</t>
  </si>
  <si>
    <t>2.3</t>
  </si>
  <si>
    <t>2.4</t>
  </si>
  <si>
    <t>3.3</t>
  </si>
  <si>
    <t>SUPRAESTRUTURA</t>
  </si>
  <si>
    <t>3.1</t>
  </si>
  <si>
    <t>3.2</t>
  </si>
  <si>
    <t>3.4</t>
  </si>
  <si>
    <t>FECHAMENTOS</t>
  </si>
  <si>
    <t>4.1</t>
  </si>
  <si>
    <t>4.2</t>
  </si>
  <si>
    <t>COBERTURA</t>
  </si>
  <si>
    <t>5.3</t>
  </si>
  <si>
    <t>5.4</t>
  </si>
  <si>
    <t>FORRO</t>
  </si>
  <si>
    <t>REVESTIMENTOS</t>
  </si>
  <si>
    <t>7.1</t>
  </si>
  <si>
    <t>7.2</t>
  </si>
  <si>
    <t>7.3</t>
  </si>
  <si>
    <t>7.4</t>
  </si>
  <si>
    <t>PISO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</si>
  <si>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</si>
  <si>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</si>
  <si>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</si>
  <si>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</si>
  <si>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</si>
  <si>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</si>
  <si>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</si>
  <si>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</si>
  <si>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</si>
  <si>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</si>
  <si>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</si>
  <si>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INSTALAÇÕES ELÉTRICAS</t>
  </si>
  <si>
    <t>9.1</t>
  </si>
  <si>
    <t>9.2</t>
  </si>
  <si>
    <t>9.3</t>
  </si>
  <si>
    <t>Quadro de Distribuição</t>
  </si>
  <si>
    <t>9.4</t>
  </si>
  <si>
    <t>9.5</t>
  </si>
  <si>
    <t>10.1</t>
  </si>
  <si>
    <t>10.2</t>
  </si>
  <si>
    <t>ESQUADRIAS</t>
  </si>
  <si>
    <t>13.1</t>
  </si>
  <si>
    <t xml:space="preserve">Janelas </t>
  </si>
  <si>
    <t>13.2</t>
  </si>
  <si>
    <t>14.2</t>
  </si>
  <si>
    <t>14.3</t>
  </si>
  <si>
    <t>15.1</t>
  </si>
  <si>
    <t>15.2</t>
  </si>
  <si>
    <t>COMPLEMENTAÇÕES</t>
  </si>
  <si>
    <t xml:space="preserve">LIMPEZA DA OBRA </t>
  </si>
  <si>
    <t>Limpeza final da obra</t>
  </si>
  <si>
    <t>Declaro que os encargos sociais e complementares para mão de obra, horista e mensalista, sem desoneração, atendem ao estabelecido no SINAPI para SC.</t>
  </si>
  <si>
    <t>Declaro que para esta planilha, foi verificado que a alternativa mais adequada para a Administração Pública, é a utilização da planilha SEM DESONERAÇÃO.</t>
  </si>
  <si>
    <t>2.5</t>
  </si>
  <si>
    <t>PINTURA</t>
  </si>
  <si>
    <t xml:space="preserve"> un </t>
  </si>
  <si>
    <t>Ramal de Carga (do Medidor de Energia até Quadro de Disjuntores)</t>
  </si>
  <si>
    <t>Armaduras</t>
  </si>
  <si>
    <t>Portas</t>
  </si>
  <si>
    <t>INSTALAÇÃO DO SISTEMA DE ÁGUA FRIA</t>
  </si>
  <si>
    <t>REDE DE ESGOTO SANITÁRIO</t>
  </si>
  <si>
    <t>INSTALAÇÃO DO SISTEMA PLUVIAL</t>
  </si>
  <si>
    <t>CPR001</t>
  </si>
  <si>
    <t>CPR005</t>
  </si>
  <si>
    <t>Abrigo Provisório</t>
  </si>
  <si>
    <t>Locação de Obra Convencional, através de Gabarito de Madeira</t>
  </si>
  <si>
    <t>Remoção de Rufos ou Calhas Metálicas</t>
  </si>
  <si>
    <t>Escavações Manuais</t>
  </si>
  <si>
    <t>CRD001</t>
  </si>
  <si>
    <t>CRD004</t>
  </si>
  <si>
    <t>Retirada de Forro de PVC (inclusive Estrutura de Fixação)</t>
  </si>
  <si>
    <t>CRD006</t>
  </si>
  <si>
    <t>3.2.1</t>
  </si>
  <si>
    <t>3.2.2</t>
  </si>
  <si>
    <t>3.2.3</t>
  </si>
  <si>
    <t>Fundação Profunda</t>
  </si>
  <si>
    <t>2.1.1</t>
  </si>
  <si>
    <t>2.1.2</t>
  </si>
  <si>
    <t>Armaduras - Fundação Profunda</t>
  </si>
  <si>
    <t>Armadura CA-50  - 10.0mm (fornecimento, corte, dobra e colocação) - Fundação Profunda</t>
  </si>
  <si>
    <t>Concreto Usinado</t>
  </si>
  <si>
    <t>Forma de Madeira para Concreto</t>
  </si>
  <si>
    <t>2.5.1</t>
  </si>
  <si>
    <t>3.1.1</t>
  </si>
  <si>
    <t>3.1.2</t>
  </si>
  <si>
    <t>3.3.1</t>
  </si>
  <si>
    <t>3.3.2</t>
  </si>
  <si>
    <t>Armadura CA-60 - 5.0MM (fornecimento, corte, dobra e colocação) - Pilares e Vigas</t>
  </si>
  <si>
    <t>Armadura CA-50  - 10.0MM (fornecimento, corte, dobra e colocação) - Pilares e Vigas</t>
  </si>
  <si>
    <t>Armadura CA-50  - 12.5MM (fornecimento, corte, dobra e colocação) - Pilares e Vigas</t>
  </si>
  <si>
    <t>Concreto Usinado (fornecimento, lançamento, adensamento e bombeado) FCK=25MPA - Pilares</t>
  </si>
  <si>
    <t>Concreto Usinado (fornecimento, lançamento, adensamento e bombeado) FCK=25MPA - Vigas</t>
  </si>
  <si>
    <t>Forma de Madeira para Concreto, (material e mão-de-obra para fabricação, montagem e desforma) - Pilares</t>
  </si>
  <si>
    <t>Forma de Madeira para Concreto, (material e mão-de-obra para fabricação, montagem e desforma) - Vigas</t>
  </si>
  <si>
    <t>CRD007</t>
  </si>
  <si>
    <t>Forro de PVC em Placas, Frisado, larg=10cm, e=8mm (inclusive estrutura de fixação)</t>
  </si>
  <si>
    <t>Regularização e Apiloamento Manual</t>
  </si>
  <si>
    <t>PREVENTIVO CONTRA INCÊNDIO</t>
  </si>
  <si>
    <t>15.1.3</t>
  </si>
  <si>
    <t>15.2.1</t>
  </si>
  <si>
    <t>15.2.2</t>
  </si>
  <si>
    <t>Lavatório Louça Branca Suspenso, 29,5x39cm ou equivalente, Padrão Popular, incluso Sifão Flexível em PVC, Válvula e Engate Flexível 30cm em Plástico e com Torneira Cromada de Mesa, Padrão Popular (fornecimento e instalação)</t>
  </si>
  <si>
    <t>5.1</t>
  </si>
  <si>
    <t>Fundo Preparador para Pintura Acrílica, uma demão</t>
  </si>
  <si>
    <t>Pintura  Acrílica, duas demãos</t>
  </si>
  <si>
    <t>Armadura CA-60 - 5.0mm (fornecimento, corte, dobra e colocação) - Fundação Profunda</t>
  </si>
  <si>
    <t>2.4.1</t>
  </si>
  <si>
    <t>2.4.2</t>
  </si>
  <si>
    <t>Impermeabilização com Manta Asfáltica e=4mm, incluindo Emulsão Asfáltica</t>
  </si>
  <si>
    <t>Rodapé Cerâmico de 7cm, colado com Argamassa</t>
  </si>
  <si>
    <t>Piso Cerâmico BRILHO 30x30 (ou próximo a esta medida), PEI 5, aplicado com Argamassa</t>
  </si>
  <si>
    <t>Piso Cerâmico ACETINADO FOSCO 30x30 (ou próximo a esta medida), PEI 5, aplicado com Argamassa</t>
  </si>
  <si>
    <t>Lona 200 Micras (fornecimento e instalação)</t>
  </si>
  <si>
    <t>COM003</t>
  </si>
  <si>
    <t>COM004</t>
  </si>
  <si>
    <t>CES009</t>
  </si>
  <si>
    <t>Alvenaria de Tijolos Cerâmicos Furados, e=14cm  (17cm acabada)</t>
  </si>
  <si>
    <t xml:space="preserve">Vergas e contravergas </t>
  </si>
  <si>
    <t>Telhas de Alumínio, e=5 mm (formecimento e instalação)</t>
  </si>
  <si>
    <t>Calhas em Chapa em Aço Galvanizado  0,5mm, desenvolvimento 50cm</t>
  </si>
  <si>
    <t>Rufos em Chapa em Aço Galvanizado  0,5mm, desenvolvimento 25cm</t>
  </si>
  <si>
    <t>Soleira de Granito, para Portas, Janelas (com Pingadeira) e Guia de Balizamento, e=2cm (fornecimento e instalação)</t>
  </si>
  <si>
    <t>Tela Q 92 (CA-60) 4,2mm  (Fornecimento e instalação) (1,48 kg/m2)</t>
  </si>
  <si>
    <t>Contrapiso em Concreto 25 Mpa , e=7cm</t>
  </si>
  <si>
    <t>Regularização de Contrapiso, e=3cm</t>
  </si>
  <si>
    <t>Lixamento Mecânico (Polimento) do Piso de Concreto</t>
  </si>
  <si>
    <t>3/4"</t>
  </si>
  <si>
    <t>25mm</t>
  </si>
  <si>
    <t>50mm</t>
  </si>
  <si>
    <t>11.1.1</t>
  </si>
  <si>
    <t>Joelho 45° Soldável</t>
  </si>
  <si>
    <t>Joelho 90° Soldável</t>
  </si>
  <si>
    <t>Tê 90° Soldável</t>
  </si>
  <si>
    <t>Tubos PVC Soldável</t>
  </si>
  <si>
    <t>10.1.1</t>
  </si>
  <si>
    <t>25mm - 1/2"</t>
  </si>
  <si>
    <t>Registro de Gaveta com Canopla Cromada</t>
  </si>
  <si>
    <t>Caixa de gordura</t>
  </si>
  <si>
    <t>Diâmetro 40mm</t>
  </si>
  <si>
    <t>Caixa de inspeção</t>
  </si>
  <si>
    <t>60x60cm</t>
  </si>
  <si>
    <t>150mm</t>
  </si>
  <si>
    <t>Joelho PVC 45°</t>
  </si>
  <si>
    <t>Joelho PVC 90°</t>
  </si>
  <si>
    <t>Tubo Rígido com Ponta Lisa</t>
  </si>
  <si>
    <t>50mm - 2"</t>
  </si>
  <si>
    <t>75mm - 3"</t>
  </si>
  <si>
    <t>150mm - 6"</t>
  </si>
  <si>
    <t>12.2</t>
  </si>
  <si>
    <t>12.2.1</t>
  </si>
  <si>
    <t>12.3</t>
  </si>
  <si>
    <t>Joelho de Redução 90° Soldável com Bucha de Latão</t>
  </si>
  <si>
    <t>10.2.1</t>
  </si>
  <si>
    <t>13.2.1</t>
  </si>
  <si>
    <t>13.2.2</t>
  </si>
  <si>
    <t>13.2.3</t>
  </si>
  <si>
    <t>13.2.4</t>
  </si>
  <si>
    <t>Tubo Rígido com Ponta Lisa (Condutores Horizontais)</t>
  </si>
  <si>
    <t>Tubo Rígido com Ponta Lisa (Condutores Verticais)</t>
  </si>
  <si>
    <t>CHD024</t>
  </si>
  <si>
    <t>14.1</t>
  </si>
  <si>
    <t>Bloco Autônomo com Indicação de Saída</t>
  </si>
  <si>
    <t>Extintor de Incêndio de Pó Químico Seco de 4Kg</t>
  </si>
  <si>
    <t>Bloco Autônomo de Iluminação de 2 Faróis de 55W</t>
  </si>
  <si>
    <t>Aterramento</t>
  </si>
  <si>
    <t>Haste Copperweld, 5/8x3,0m, com Conector (fornecimento e instalação)</t>
  </si>
  <si>
    <t>Escavação Manual para Anel de Aterramento</t>
  </si>
  <si>
    <t>Reaterro Manual do Aterramento</t>
  </si>
  <si>
    <t>9.4.2</t>
  </si>
  <si>
    <t>Caixa de Passagem 40x40x50, Fundo de Brita e Tampa (fornecimento e instalação)</t>
  </si>
  <si>
    <t>9.5.1</t>
  </si>
  <si>
    <t>9.5.2</t>
  </si>
  <si>
    <t>9.5.3</t>
  </si>
  <si>
    <t>9.3.1</t>
  </si>
  <si>
    <t>Disjuntor Diferencial Residual (DR) 25A (fornecimento e instalação)</t>
  </si>
  <si>
    <t>CRD009</t>
  </si>
  <si>
    <t>Tomadas</t>
  </si>
  <si>
    <t xml:space="preserve">Iluminação   </t>
  </si>
  <si>
    <t>Quadro de Distribuição de Energia para 12 Disjuntores Monopolares, com Barramento Trifasico e Neutro (Fornecimento e Instalação)</t>
  </si>
  <si>
    <t>Disjuntor Tripolar 32A - Din (Fornecimento e Instalação)</t>
  </si>
  <si>
    <t>Disjuntor Monopolar 10A - Din (Fornecimento e Instalação)</t>
  </si>
  <si>
    <t>Disjuntor Monopolar 25A - Din (Fornecimento e Instalação)</t>
  </si>
  <si>
    <t>Disjuntor Monopolar 16A - Din (Fornecimento e Instalação)</t>
  </si>
  <si>
    <t>9.3.2</t>
  </si>
  <si>
    <t>Ponto de Iluminação (Caixas, Eletroduto, Cabos, Interruptor) (fornecimento e instalação)</t>
  </si>
  <si>
    <t>Luminária Calha, com 2 Lâmpada Fluorescente de 36W (fornecimento e instalação)</t>
  </si>
  <si>
    <t>9.4.1</t>
  </si>
  <si>
    <t>Ponto de Tomada 2P+T - 20A (Caixa, Eletroduto, Cabos e Tomada com Placa) (fornecimento e instalação)</t>
  </si>
  <si>
    <t>Ponto de Tomada 2P+T - 10A (Caixa, Eletroduto, Cabos e Tomada com Placa) (fornecimento e instalação)</t>
  </si>
  <si>
    <t>Ponto de Utilização de Equipamentos Elétricos (Caixa, Eletroduto, Cabos e Placa) (fornecimento e instalação)</t>
  </si>
  <si>
    <t>Emboço/Reboco (Massa Única)</t>
  </si>
  <si>
    <t>Azulejos 20x20cm ( ou próximo a essa medida)</t>
  </si>
  <si>
    <t>9.1.1</t>
  </si>
  <si>
    <t>9.1.2</t>
  </si>
  <si>
    <t>9.2.1</t>
  </si>
  <si>
    <t>9.2.2</t>
  </si>
  <si>
    <t>9.2.3</t>
  </si>
  <si>
    <t>9.2.4</t>
  </si>
  <si>
    <t>9.2.5</t>
  </si>
  <si>
    <t>9.2.6</t>
  </si>
  <si>
    <t>CEL013</t>
  </si>
  <si>
    <t>9.3.3</t>
  </si>
  <si>
    <t>9.3.4</t>
  </si>
  <si>
    <t>CENTRO DE CONVIVÊNCIA DA MELHOR IDADE</t>
  </si>
  <si>
    <t>PREFEITURA MUNICIPAL DE VITOR MEIRELES</t>
  </si>
  <si>
    <t>PALMITOS</t>
  </si>
  <si>
    <t>VITOR MEIRELES/SC</t>
  </si>
  <si>
    <t>Ampliação do Centro de Convivência da Melhor Idade de Vitor Meireles</t>
  </si>
  <si>
    <t>JAN/2018</t>
  </si>
  <si>
    <t>1.4.1</t>
  </si>
  <si>
    <t>1.4.2</t>
  </si>
  <si>
    <t>1.4.3</t>
  </si>
  <si>
    <t>1.4.4</t>
  </si>
  <si>
    <t>1.4.5</t>
  </si>
  <si>
    <t>1.4.6</t>
  </si>
  <si>
    <t>1.4.7</t>
  </si>
  <si>
    <t xml:space="preserve">Remoção de Fechamento Metálico </t>
  </si>
  <si>
    <t>Retirada de Porta (Folha e Guarnição)</t>
  </si>
  <si>
    <t>CED012</t>
  </si>
  <si>
    <t>Estrutura Metálica</t>
  </si>
  <si>
    <t>5.1.1</t>
  </si>
  <si>
    <t>5.1.2</t>
  </si>
  <si>
    <t>5.1.3</t>
  </si>
  <si>
    <t xml:space="preserve">Tesoura Metálica </t>
  </si>
  <si>
    <t>Trama de Terças Metálicas</t>
  </si>
  <si>
    <t>Viga Metálica para Apoio de Tesoura Metálica</t>
  </si>
  <si>
    <t>Piso em Granitina, e=8mm (fornecimento e instalação) (inclui junta de dilatação plástica)</t>
  </si>
  <si>
    <t>CPR010</t>
  </si>
  <si>
    <t>CPR011</t>
  </si>
  <si>
    <t>J1 - Janela - Correr 4 Folhas - Alumínio para Vidro - 3,50 x 1,50 (01 Unidades)</t>
  </si>
  <si>
    <t>P3 - Porta - Abrir - Alumínio Veneziana - 1,00 x 1,00 (01 Unidades)</t>
  </si>
  <si>
    <t>P1 - Porta - 2 Folhas Fixas, Abrir 2 Folhas - Vidro Temperado 10mm - Com Mola hidráulica para Piso - 3,60 x 2,50 (01 Unidades)</t>
  </si>
  <si>
    <t>CED013</t>
  </si>
  <si>
    <t>Grama Esmeralda</t>
  </si>
  <si>
    <t>CED014</t>
  </si>
  <si>
    <t>Bancada de Granito para Copa</t>
  </si>
  <si>
    <t>Veneziana de Alumínio 0,10 x 0,20, para Adequação de Ambiente</t>
  </si>
  <si>
    <t>Ponto de Gás (Válvula, Registro e Tubo)</t>
  </si>
  <si>
    <t>INSTALAÇÃO DOS APARELHOS SANITÁRIOS</t>
  </si>
  <si>
    <t>CED015</t>
  </si>
  <si>
    <t>Fechamento Lateral com Telha de Trapezoidal e=0,5mm</t>
  </si>
  <si>
    <t xml:space="preserve">kg </t>
  </si>
  <si>
    <t>Luva Soldável</t>
  </si>
  <si>
    <t>10.3</t>
  </si>
  <si>
    <t>10.3.1</t>
  </si>
  <si>
    <t>10.4</t>
  </si>
  <si>
    <t>10.4.1</t>
  </si>
  <si>
    <t>10.5</t>
  </si>
  <si>
    <t>10.5.1</t>
  </si>
  <si>
    <t>10.6</t>
  </si>
  <si>
    <t>10.6.1</t>
  </si>
  <si>
    <t>10.7</t>
  </si>
  <si>
    <t>10.7.1</t>
  </si>
  <si>
    <t>11.2</t>
  </si>
  <si>
    <t>11.2.1</t>
  </si>
  <si>
    <t>11.3</t>
  </si>
  <si>
    <t>11.3.1</t>
  </si>
  <si>
    <t>11.4</t>
  </si>
  <si>
    <t>11.4.1</t>
  </si>
  <si>
    <t>11.5</t>
  </si>
  <si>
    <t>11.5.1</t>
  </si>
  <si>
    <t>11.5.2</t>
  </si>
  <si>
    <t>Cuba de Embutir de Aço Inoxidável</t>
  </si>
  <si>
    <t>Pia Cozinha</t>
  </si>
  <si>
    <t>Sifão Flexível em PVC 1 x 1.1/2"</t>
  </si>
  <si>
    <t>Engate Flexível 1/2" x 30cm</t>
  </si>
  <si>
    <t xml:space="preserve">Torneira Cromada de Mesa </t>
  </si>
  <si>
    <t>12.1</t>
  </si>
  <si>
    <t>12.1.1</t>
  </si>
  <si>
    <t>12.3.1</t>
  </si>
  <si>
    <t>12.4</t>
  </si>
  <si>
    <t>12.4.1</t>
  </si>
  <si>
    <t>16.1</t>
  </si>
  <si>
    <t>16.2</t>
  </si>
  <si>
    <t>17.1</t>
  </si>
  <si>
    <t>17.2</t>
  </si>
  <si>
    <t>18.1</t>
  </si>
  <si>
    <t>Cabo de Cobre Isolado 6mm2 - 1KV (10m x 4)</t>
  </si>
  <si>
    <t>Eletroduto PVC Rígido 50mm - 1 1/2"</t>
  </si>
  <si>
    <t>Eletroduto PVC Corrugado 32mm - 1"</t>
  </si>
  <si>
    <t>Cabo de Cobre Isolado 10mm2 - 450/750V</t>
  </si>
  <si>
    <t>9.3.5</t>
  </si>
  <si>
    <t>9.3.6</t>
  </si>
  <si>
    <t>Rio do Sul 22/02/2018</t>
  </si>
  <si>
    <t>Retirada de Piso Cerâmico e Contrapiso</t>
  </si>
  <si>
    <t>2.1.2.1</t>
  </si>
  <si>
    <t>2.1.2.2</t>
  </si>
  <si>
    <t>Forma de Madeira para Concreto (material e mão-de-obra para fabricação, montagem e desforma) - Blocos e Pilares de Fundação</t>
  </si>
  <si>
    <t>Forma de Madeira para Concreto, (material e mão-de-obra para fabricação, montagem e desforma) - Vigas Baldrames</t>
  </si>
  <si>
    <t>2.3.1</t>
  </si>
  <si>
    <t>2.3.2</t>
  </si>
  <si>
    <t>2.4.3</t>
  </si>
  <si>
    <t>2.4.4</t>
  </si>
  <si>
    <t>Armadura CA-50  - 8.0mm (fornecimento, corte, dobra e colocação) - Blocos, Pilares de Fundação e Vigas Baldrames</t>
  </si>
  <si>
    <t>Armadura CA-50  - 10.0mm (fornecimento, corte, dobra e colocação) - Blocos, Pilares de Fundação e Vigas Baldrames</t>
  </si>
  <si>
    <t>Armadura CA-50  - 12.5mm (fornecimento, corte, dobra e colocação) - Blocos, Pilares de Fundação e Vigas Baldrames</t>
  </si>
  <si>
    <t>Concreto Usinado (fornecimento, lançamento, adensamento e bombeado) FCK=25MPA  - Blocos, Pilares de Fundação e Vigas Baldrames</t>
  </si>
  <si>
    <t>Armadura CA-60  - 5.0mm (fornecimento, corte, dobra e colocação) - Blocos, Pilares de Fundação e Vigas Baldrames</t>
  </si>
  <si>
    <t>5.2</t>
  </si>
  <si>
    <t>5.4.1</t>
  </si>
  <si>
    <t>5.4.2</t>
  </si>
  <si>
    <t>Calhas e Rufos</t>
  </si>
  <si>
    <t>RUA RIO PRESO ESQ. C/ RUA AFONSO DE OLIVEIRA</t>
  </si>
  <si>
    <t>Área amp. 91,35m2+ área externa 69,24 = total ampliação 160,59m2  (área total da edificação=422,28m2)</t>
  </si>
  <si>
    <t>Lastro de Brita Graduada para Contrapiso  Esp=20cm</t>
  </si>
  <si>
    <t>Diversas</t>
  </si>
  <si>
    <t>Vaga Acessível</t>
  </si>
  <si>
    <t>16.1.1</t>
  </si>
  <si>
    <t>16.2.1</t>
  </si>
  <si>
    <t>16.2.2</t>
  </si>
  <si>
    <t>Placa da vaga acessivel</t>
  </si>
  <si>
    <t>14.4</t>
  </si>
  <si>
    <t>14.5</t>
  </si>
  <si>
    <t>6.1</t>
  </si>
  <si>
    <t>16.1.2</t>
  </si>
  <si>
    <t>Vaga Acessível (Piso e Pintura)</t>
  </si>
  <si>
    <t>COM005</t>
  </si>
  <si>
    <t>Estaca Escavada Mecanicamente Ø30cm, Escavada com Perfuratriz Hidráulica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</si>
</sst>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00"/>
    <numFmt numFmtId="166" formatCode="_-* #,##0.00\ &quot;R$&quot;_-;\-* #,##0.00\ &quot;R$&quot;_-;_-* &quot;-&quot;??\ &quot;R$&quot;_-;_-@_-"/>
    <numFmt numFmtId="167" formatCode="_(&quot;Cr$&quot;* #,##0.00_);_(&quot;Cr$&quot;* \(#,##0.00\);_(&quot;Cr$&quot;* &quot;-&quot;??_);_(@_)"/>
    <numFmt numFmtId="168" formatCode="&quot;R$ &quot;#,##0_);\(&quot;R$ &quot;#,##0\)"/>
    <numFmt numFmtId="169" formatCode="&quot;R$ &quot;#,##0.00_);\(&quot;R$ &quot;#,##0.00\)"/>
    <numFmt numFmtId="170" formatCode="[$-416]General"/>
    <numFmt numFmtId="171" formatCode="[$R$-416]&quot; &quot;#,##0.00;[Red]&quot;-&quot;[$R$-416]&quot; &quot;#,##0.00"/>
    <numFmt numFmtId="172" formatCode="#,##0.00\ &quot;m²&quot;"/>
  </numFmts>
  <fonts count="4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bscript"/>
      <sz val="13"/>
      <color theme="1"/>
      <name val="Calibri"/>
      <family val="2"/>
      <scheme val="minor"/>
    </font>
    <font>
      <sz val="8"/>
      <color theme="1"/>
      <name val="Arial"/>
      <family val="2"/>
    </font>
    <font>
      <u/>
      <sz val="10"/>
      <color indexed="12"/>
      <name val="Arial"/>
      <family val="2"/>
    </font>
    <font>
      <b/>
      <sz val="1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rgb="FF000000"/>
      <name val="Arial1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color theme="1"/>
      <name val="Calibri"/>
      <family val="2"/>
    </font>
    <font>
      <sz val="15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465926084170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ck">
        <color theme="1"/>
      </top>
      <bottom/>
      <diagonal/>
    </border>
    <border>
      <left style="medium">
        <color indexed="64"/>
      </left>
      <right/>
      <top style="thick">
        <color theme="1"/>
      </top>
      <bottom style="thin">
        <color theme="1"/>
      </bottom>
      <diagonal/>
    </border>
    <border>
      <left/>
      <right style="medium">
        <color indexed="64"/>
      </right>
      <top style="thick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ck">
        <color theme="1"/>
      </top>
      <bottom/>
      <diagonal/>
    </border>
    <border>
      <left/>
      <right style="medium">
        <color indexed="64"/>
      </right>
      <top style="thick">
        <color theme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ck">
        <color theme="1"/>
      </top>
      <bottom style="double">
        <color theme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9" applyNumberFormat="0" applyFill="0" applyAlignment="0" applyProtection="0"/>
    <xf numFmtId="0" fontId="14" fillId="0" borderId="20" applyNumberFormat="0" applyFill="0" applyAlignment="0" applyProtection="0"/>
    <xf numFmtId="0" fontId="15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22" applyNumberFormat="0" applyAlignment="0" applyProtection="0"/>
    <xf numFmtId="0" fontId="20" fillId="8" borderId="23" applyNumberFormat="0" applyAlignment="0" applyProtection="0"/>
    <xf numFmtId="0" fontId="21" fillId="8" borderId="22" applyNumberFormat="0" applyAlignment="0" applyProtection="0"/>
    <xf numFmtId="0" fontId="22" fillId="0" borderId="24" applyNumberFormat="0" applyFill="0" applyAlignment="0" applyProtection="0"/>
    <xf numFmtId="0" fontId="23" fillId="9" borderId="25" applyNumberFormat="0" applyAlignment="0" applyProtection="0"/>
    <xf numFmtId="0" fontId="1" fillId="0" borderId="0" applyNumberFormat="0" applyFill="0" applyBorder="0" applyAlignment="0" applyProtection="0"/>
    <xf numFmtId="0" fontId="4" fillId="10" borderId="26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27" applyNumberFormat="0" applyFill="0" applyAlignment="0" applyProtection="0"/>
    <xf numFmtId="0" fontId="25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5" fillId="34" borderId="0" applyNumberFormat="0" applyBorder="0" applyAlignment="0" applyProtection="0"/>
    <xf numFmtId="0" fontId="26" fillId="35" borderId="31" applyNumberFormat="0" applyAlignment="0" applyProtection="0">
      <alignment horizontal="left" vertical="distributed"/>
    </xf>
    <xf numFmtId="0" fontId="2" fillId="0" borderId="32" applyNumberFormat="0" applyAlignment="0" applyProtection="0">
      <alignment horizontal="left"/>
    </xf>
    <xf numFmtId="0" fontId="20" fillId="0" borderId="28" applyNumberFormat="0" applyFont="0" applyAlignment="0" applyProtection="0"/>
    <xf numFmtId="49" fontId="26" fillId="3" borderId="29">
      <alignment horizontal="left" vertical="center" shrinkToFit="1"/>
    </xf>
    <xf numFmtId="0" fontId="5" fillId="0" borderId="0"/>
    <xf numFmtId="0" fontId="5" fillId="0" borderId="0"/>
    <xf numFmtId="0" fontId="5" fillId="0" borderId="0"/>
    <xf numFmtId="0" fontId="4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4" fillId="0" borderId="0"/>
    <xf numFmtId="167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32" fillId="0" borderId="0"/>
    <xf numFmtId="0" fontId="5" fillId="0" borderId="0"/>
    <xf numFmtId="0" fontId="33" fillId="0" borderId="0"/>
    <xf numFmtId="171" fontId="37" fillId="0" borderId="0"/>
    <xf numFmtId="0" fontId="37" fillId="0" borderId="0"/>
    <xf numFmtId="0" fontId="36" fillId="0" borderId="0">
      <alignment horizontal="center" textRotation="90"/>
    </xf>
    <xf numFmtId="0" fontId="36" fillId="0" borderId="0">
      <alignment horizontal="center"/>
    </xf>
    <xf numFmtId="170" fontId="35" fillId="0" borderId="0"/>
    <xf numFmtId="0" fontId="34" fillId="0" borderId="0"/>
    <xf numFmtId="170" fontId="35" fillId="0" borderId="0" applyBorder="0" applyProtection="0"/>
    <xf numFmtId="0" fontId="38" fillId="0" borderId="0" applyNumberFormat="0" applyBorder="0" applyProtection="0">
      <alignment horizontal="center"/>
    </xf>
    <xf numFmtId="0" fontId="38" fillId="0" borderId="0" applyNumberFormat="0" applyBorder="0" applyProtection="0">
      <alignment horizontal="center" textRotation="90"/>
    </xf>
    <xf numFmtId="0" fontId="39" fillId="0" borderId="0" applyNumberFormat="0" applyBorder="0" applyProtection="0"/>
    <xf numFmtId="171" fontId="39" fillId="0" borderId="0" applyBorder="0" applyProtection="0"/>
    <xf numFmtId="0" fontId="8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22" applyNumberFormat="0" applyAlignment="0" applyProtection="0"/>
    <xf numFmtId="0" fontId="21" fillId="8" borderId="22" applyNumberFormat="0" applyAlignment="0" applyProtection="0"/>
    <xf numFmtId="0" fontId="22" fillId="0" borderId="24" applyNumberFormat="0" applyFill="0" applyAlignment="0" applyProtection="0"/>
    <xf numFmtId="0" fontId="23" fillId="9" borderId="25" applyNumberFormat="0" applyAlignment="0" applyProtection="0"/>
    <xf numFmtId="0" fontId="4" fillId="10" borderId="26" applyNumberFormat="0" applyFont="0" applyAlignment="0" applyProtection="0"/>
    <xf numFmtId="0" fontId="25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5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10" borderId="26" applyNumberFormat="0" applyFont="0" applyAlignment="0" applyProtection="0"/>
    <xf numFmtId="0" fontId="21" fillId="8" borderId="22" applyNumberFormat="0" applyAlignment="0" applyProtection="0"/>
    <xf numFmtId="0" fontId="18" fillId="6" borderId="0" applyNumberFormat="0" applyBorder="0" applyAlignment="0" applyProtection="0"/>
    <xf numFmtId="0" fontId="25" fillId="11" borderId="0" applyNumberFormat="0" applyBorder="0" applyAlignment="0" applyProtection="0"/>
    <xf numFmtId="0" fontId="22" fillId="0" borderId="24" applyNumberFormat="0" applyFill="0" applyAlignment="0" applyProtection="0"/>
    <xf numFmtId="0" fontId="4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23" fillId="9" borderId="25" applyNumberFormat="0" applyAlignment="0" applyProtection="0"/>
    <xf numFmtId="0" fontId="19" fillId="7" borderId="22" applyNumberFormat="0" applyAlignment="0" applyProtection="0"/>
    <xf numFmtId="0" fontId="16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5" fillId="3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29" fillId="3" borderId="23" applyNumberFormat="0" applyProtection="0">
      <alignment wrapText="1"/>
    </xf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43" fontId="5" fillId="0" borderId="0" applyFont="0" applyFill="0" applyBorder="0" applyAlignment="0" applyProtection="0"/>
    <xf numFmtId="166" fontId="41" fillId="0" borderId="0"/>
    <xf numFmtId="0" fontId="42" fillId="36" borderId="31" applyNumberFormat="0" applyAlignment="0" applyProtection="0">
      <alignment wrapText="1"/>
    </xf>
    <xf numFmtId="0" fontId="26" fillId="35" borderId="31" applyNumberFormat="0" applyAlignment="0" applyProtection="0">
      <alignment horizontal="left" vertical="distributed"/>
    </xf>
    <xf numFmtId="0" fontId="26" fillId="35" borderId="48" applyNumberFormat="0" applyAlignment="0" applyProtection="0">
      <alignment horizontal="left" vertical="distributed"/>
    </xf>
    <xf numFmtId="0" fontId="2" fillId="0" borderId="32" applyNumberFormat="0" applyAlignment="0" applyProtection="0">
      <alignment horizontal="left"/>
    </xf>
    <xf numFmtId="0" fontId="40" fillId="0" borderId="32" applyNumberFormat="0" applyAlignment="0" applyProtection="0">
      <alignment horizontal="left"/>
    </xf>
    <xf numFmtId="49" fontId="26" fillId="3" borderId="29">
      <alignment horizontal="left" vertical="center" shrinkToFit="1"/>
    </xf>
    <xf numFmtId="0" fontId="26" fillId="3" borderId="29" applyAlignment="0" applyProtection="0">
      <alignment horizontal="left" vertical="center" shrinkToFit="1"/>
    </xf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6" fillId="0" borderId="0">
      <alignment horizontal="center" textRotation="90"/>
    </xf>
    <xf numFmtId="0" fontId="36" fillId="0" borderId="0">
      <alignment horizontal="center"/>
    </xf>
    <xf numFmtId="170" fontId="35" fillId="0" borderId="0"/>
    <xf numFmtId="0" fontId="34" fillId="0" borderId="0"/>
    <xf numFmtId="0" fontId="38" fillId="0" borderId="0" applyNumberFormat="0" applyBorder="0" applyProtection="0">
      <alignment horizontal="center" textRotation="90"/>
    </xf>
    <xf numFmtId="0" fontId="39" fillId="0" borderId="0" applyNumberFormat="0" applyBorder="0" applyProtection="0"/>
    <xf numFmtId="171" fontId="39" fillId="0" borderId="0" applyBorder="0" applyProtection="0"/>
    <xf numFmtId="43" fontId="4" fillId="0" borderId="0" applyFont="0" applyFill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0" fillId="0" borderId="0" xfId="0" applyBorder="1"/>
    <xf numFmtId="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center"/>
    </xf>
    <xf numFmtId="4" fontId="0" fillId="0" borderId="0" xfId="0" applyNumberFormat="1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4" fontId="0" fillId="0" borderId="0" xfId="2" applyFont="1" applyBorder="1" applyAlignment="1">
      <alignment horizontal="center" vertical="center"/>
    </xf>
    <xf numFmtId="44" fontId="0" fillId="0" borderId="0" xfId="2" applyFont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14" fontId="0" fillId="0" borderId="0" xfId="0" applyNumberFormat="1"/>
    <xf numFmtId="10" fontId="0" fillId="0" borderId="0" xfId="0" applyNumberFormat="1"/>
    <xf numFmtId="0" fontId="31" fillId="0" borderId="0" xfId="0" applyFont="1" applyBorder="1" applyAlignment="1">
      <alignment vertical="center"/>
    </xf>
    <xf numFmtId="0" fontId="0" fillId="0" borderId="0" xfId="0"/>
    <xf numFmtId="1" fontId="7" fillId="0" borderId="1" xfId="0" applyNumberFormat="1" applyFont="1" applyFill="1" applyBorder="1" applyAlignment="1">
      <alignment horizontal="center" vertical="center" wrapText="1"/>
    </xf>
    <xf numFmtId="43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0" fillId="0" borderId="1" xfId="0" applyBorder="1"/>
    <xf numFmtId="43" fontId="0" fillId="0" borderId="1" xfId="0" applyNumberFormat="1" applyBorder="1" applyAlignment="1">
      <alignment vertical="center"/>
    </xf>
    <xf numFmtId="43" fontId="0" fillId="0" borderId="0" xfId="0" applyNumberFormat="1" applyBorder="1" applyAlignment="1">
      <alignment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43" fontId="2" fillId="2" borderId="3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49" fontId="26" fillId="3" borderId="3" xfId="47" applyBorder="1" applyAlignment="1">
      <alignment horizontal="center" vertical="center" shrinkToFit="1"/>
    </xf>
    <xf numFmtId="49" fontId="26" fillId="3" borderId="4" xfId="47" applyBorder="1" applyAlignment="1">
      <alignment horizontal="center" vertical="center" shrinkToFit="1"/>
    </xf>
    <xf numFmtId="49" fontId="26" fillId="3" borderId="2" xfId="47" applyBorder="1" applyAlignment="1">
      <alignment horizontal="center" vertical="center" shrinkToFit="1"/>
    </xf>
    <xf numFmtId="49" fontId="26" fillId="3" borderId="3" xfId="47" applyBorder="1" applyAlignment="1">
      <alignment horizontal="left" vertical="center" shrinkToFit="1"/>
    </xf>
    <xf numFmtId="43" fontId="0" fillId="0" borderId="1" xfId="0" applyNumberFormat="1" applyBorder="1" applyAlignment="1">
      <alignment horizontal="center" vertical="center"/>
    </xf>
    <xf numFmtId="0" fontId="7" fillId="0" borderId="1" xfId="61" applyFont="1" applyFill="1" applyBorder="1" applyAlignment="1">
      <alignment horizontal="center" vertical="center"/>
    </xf>
    <xf numFmtId="49" fontId="0" fillId="0" borderId="0" xfId="0" applyNumberFormat="1"/>
    <xf numFmtId="0" fontId="7" fillId="0" borderId="0" xfId="0" applyFont="1" applyAlignment="1">
      <alignment horizontal="center" vertical="center"/>
    </xf>
    <xf numFmtId="4" fontId="7" fillId="0" borderId="33" xfId="46" applyNumberFormat="1" applyFont="1" applyBorder="1" applyAlignment="1">
      <alignment horizontal="center" vertical="center"/>
    </xf>
    <xf numFmtId="44" fontId="7" fillId="0" borderId="33" xfId="46" applyNumberFormat="1" applyFont="1" applyBorder="1" applyAlignment="1">
      <alignment horizontal="center" vertical="center"/>
    </xf>
    <xf numFmtId="1" fontId="7" fillId="0" borderId="33" xfId="46" applyNumberFormat="1" applyFont="1" applyBorder="1" applyAlignment="1">
      <alignment horizontal="center" vertical="center"/>
    </xf>
    <xf numFmtId="4" fontId="4" fillId="0" borderId="33" xfId="46" applyNumberFormat="1" applyFont="1" applyBorder="1" applyAlignment="1">
      <alignment horizontal="center" vertical="center"/>
    </xf>
    <xf numFmtId="44" fontId="4" fillId="0" borderId="33" xfId="46" applyNumberFormat="1" applyFont="1" applyBorder="1" applyAlignment="1">
      <alignment horizontal="center" vertical="center"/>
    </xf>
    <xf numFmtId="1" fontId="4" fillId="0" borderId="33" xfId="46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18" xfId="0" applyFont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44" fontId="0" fillId="0" borderId="0" xfId="2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17" xfId="0" applyNumberFormat="1" applyFont="1" applyBorder="1" applyAlignment="1">
      <alignment horizontal="left" vertical="center" wrapText="1"/>
    </xf>
    <xf numFmtId="4" fontId="7" fillId="0" borderId="35" xfId="46" applyNumberFormat="1" applyFont="1" applyBorder="1" applyAlignment="1">
      <alignment horizontal="center" vertical="center"/>
    </xf>
    <xf numFmtId="44" fontId="7" fillId="0" borderId="35" xfId="46" applyNumberFormat="1" applyFont="1" applyBorder="1" applyAlignment="1">
      <alignment horizontal="center" vertical="center"/>
    </xf>
    <xf numFmtId="1" fontId="7" fillId="0" borderId="35" xfId="46" applyNumberFormat="1" applyFont="1" applyBorder="1" applyAlignment="1">
      <alignment horizontal="center" vertical="center"/>
    </xf>
    <xf numFmtId="4" fontId="0" fillId="0" borderId="33" xfId="46" applyNumberFormat="1" applyFont="1" applyBorder="1" applyAlignment="1">
      <alignment horizontal="center" vertical="center"/>
    </xf>
    <xf numFmtId="44" fontId="0" fillId="0" borderId="33" xfId="46" applyNumberFormat="1" applyFont="1" applyBorder="1" applyAlignment="1">
      <alignment horizontal="center" vertical="center"/>
    </xf>
    <xf numFmtId="1" fontId="0" fillId="0" borderId="33" xfId="46" applyNumberFormat="1" applyFont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7" fillId="0" borderId="33" xfId="46" applyFont="1" applyFill="1" applyBorder="1" applyAlignment="1">
      <alignment horizontal="left" vertical="center" wrapText="1"/>
    </xf>
    <xf numFmtId="44" fontId="7" fillId="0" borderId="33" xfId="46" applyNumberFormat="1" applyFont="1" applyFill="1" applyBorder="1" applyAlignment="1">
      <alignment horizontal="center" vertical="center"/>
    </xf>
    <xf numFmtId="1" fontId="7" fillId="0" borderId="33" xfId="46" applyNumberFormat="1" applyFont="1" applyFill="1" applyBorder="1" applyAlignment="1">
      <alignment horizontal="center" vertical="center" wrapText="1"/>
    </xf>
    <xf numFmtId="1" fontId="7" fillId="0" borderId="33" xfId="46" applyNumberFormat="1" applyFont="1" applyBorder="1" applyAlignment="1">
      <alignment horizontal="center" vertical="center" wrapText="1"/>
    </xf>
    <xf numFmtId="1" fontId="7" fillId="0" borderId="1" xfId="46" applyNumberFormat="1" applyFont="1" applyFill="1" applyBorder="1" applyAlignment="1">
      <alignment horizontal="center" vertical="center"/>
    </xf>
    <xf numFmtId="0" fontId="26" fillId="35" borderId="37" xfId="44" applyFont="1" applyBorder="1" applyAlignment="1">
      <alignment horizontal="left" vertical="center" wrapText="1"/>
    </xf>
    <xf numFmtId="4" fontId="26" fillId="35" borderId="37" xfId="44" applyNumberFormat="1" applyFont="1" applyBorder="1" applyAlignment="1">
      <alignment horizontal="center" vertical="center"/>
    </xf>
    <xf numFmtId="44" fontId="26" fillId="35" borderId="37" xfId="44" applyNumberFormat="1" applyFont="1" applyBorder="1" applyAlignment="1">
      <alignment horizontal="center" vertical="center"/>
    </xf>
    <xf numFmtId="1" fontId="26" fillId="35" borderId="37" xfId="44" applyNumberFormat="1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0" fillId="0" borderId="0" xfId="0" applyNumberFormat="1" applyFont="1" applyBorder="1" applyAlignment="1">
      <alignment horizontal="center" vertical="center"/>
    </xf>
    <xf numFmtId="0" fontId="26" fillId="3" borderId="3" xfId="47" applyNumberFormat="1" applyBorder="1" applyAlignment="1">
      <alignment horizontal="center" vertical="center" shrinkToFit="1"/>
    </xf>
    <xf numFmtId="0" fontId="7" fillId="0" borderId="33" xfId="46" applyNumberFormat="1" applyFont="1" applyFill="1" applyBorder="1" applyAlignment="1">
      <alignment horizontal="center" vertical="center"/>
    </xf>
    <xf numFmtId="0" fontId="26" fillId="35" borderId="37" xfId="44" applyNumberFormat="1" applyFont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 wrapText="1"/>
    </xf>
    <xf numFmtId="1" fontId="7" fillId="0" borderId="33" xfId="46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" fontId="7" fillId="0" borderId="36" xfId="46" applyNumberFormat="1" applyFont="1" applyBorder="1" applyAlignment="1">
      <alignment horizontal="center" vertical="center" wrapText="1"/>
    </xf>
    <xf numFmtId="2" fontId="0" fillId="0" borderId="0" xfId="0" applyNumberFormat="1" applyFont="1" applyBorder="1" applyAlignment="1">
      <alignment horizontal="center" vertical="center"/>
    </xf>
    <xf numFmtId="0" fontId="0" fillId="0" borderId="0" xfId="0"/>
    <xf numFmtId="4" fontId="7" fillId="0" borderId="1" xfId="46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Font="1" applyFill="1" applyAlignment="1">
      <alignment vertical="center"/>
    </xf>
    <xf numFmtId="44" fontId="7" fillId="0" borderId="1" xfId="46" applyNumberFormat="1" applyFont="1" applyBorder="1" applyAlignment="1">
      <alignment horizontal="center" vertical="center"/>
    </xf>
    <xf numFmtId="49" fontId="26" fillId="3" borderId="30" xfId="47" applyFont="1" applyBorder="1" applyAlignment="1">
      <alignment horizontal="left" vertical="center" shrinkToFit="1"/>
    </xf>
    <xf numFmtId="0" fontId="26" fillId="3" borderId="30" xfId="47" applyNumberFormat="1" applyFont="1" applyBorder="1" applyAlignment="1">
      <alignment horizontal="left" vertical="center" shrinkToFit="1"/>
    </xf>
    <xf numFmtId="172" fontId="11" fillId="0" borderId="0" xfId="0" applyNumberFormat="1" applyFont="1" applyAlignment="1">
      <alignment horizontal="left" vertical="center"/>
    </xf>
    <xf numFmtId="0" fontId="26" fillId="35" borderId="38" xfId="44" applyBorder="1" applyAlignment="1">
      <alignment horizontal="center" vertical="center"/>
    </xf>
    <xf numFmtId="0" fontId="26" fillId="35" borderId="31" xfId="44" applyBorder="1" applyAlignment="1">
      <alignment horizontal="left" vertical="center"/>
    </xf>
    <xf numFmtId="0" fontId="26" fillId="35" borderId="31" xfId="44" applyNumberFormat="1" applyBorder="1" applyAlignment="1">
      <alignment horizontal="left" vertical="center"/>
    </xf>
    <xf numFmtId="4" fontId="26" fillId="35" borderId="31" xfId="44" applyNumberFormat="1" applyBorder="1" applyAlignment="1">
      <alignment horizontal="right" vertical="center"/>
    </xf>
    <xf numFmtId="44" fontId="26" fillId="35" borderId="31" xfId="44" applyNumberFormat="1" applyBorder="1" applyAlignment="1">
      <alignment horizontal="left" vertical="center"/>
    </xf>
    <xf numFmtId="1" fontId="26" fillId="35" borderId="31" xfId="44" applyNumberFormat="1" applyBorder="1" applyAlignment="1">
      <alignment horizontal="left" vertical="center"/>
    </xf>
    <xf numFmtId="2" fontId="26" fillId="35" borderId="39" xfId="44" applyNumberFormat="1" applyBorder="1" applyAlignment="1">
      <alignment horizontal="left" vertical="center"/>
    </xf>
    <xf numFmtId="2" fontId="10" fillId="0" borderId="41" xfId="46" applyNumberFormat="1" applyFont="1" applyBorder="1" applyAlignment="1">
      <alignment horizontal="center" vertical="center"/>
    </xf>
    <xf numFmtId="4" fontId="7" fillId="0" borderId="28" xfId="46" applyNumberFormat="1" applyFont="1" applyBorder="1" applyAlignment="1">
      <alignment horizontal="center" vertical="center"/>
    </xf>
    <xf numFmtId="44" fontId="7" fillId="0" borderId="28" xfId="46" applyNumberFormat="1" applyFont="1" applyBorder="1" applyAlignment="1">
      <alignment horizontal="center" vertical="center"/>
    </xf>
    <xf numFmtId="1" fontId="7" fillId="0" borderId="28" xfId="46" applyNumberFormat="1" applyFont="1" applyBorder="1" applyAlignment="1">
      <alignment horizontal="center" vertical="center"/>
    </xf>
    <xf numFmtId="0" fontId="2" fillId="0" borderId="43" xfId="45" applyBorder="1" applyAlignment="1">
      <alignment horizontal="center" vertical="center"/>
    </xf>
    <xf numFmtId="0" fontId="2" fillId="0" borderId="32" xfId="45" applyBorder="1" applyAlignment="1">
      <alignment horizontal="left" vertical="center" wrapText="1"/>
    </xf>
    <xf numFmtId="0" fontId="2" fillId="0" borderId="32" xfId="45" applyNumberFormat="1" applyBorder="1" applyAlignment="1">
      <alignment horizontal="center" vertical="center"/>
    </xf>
    <xf numFmtId="4" fontId="2" fillId="0" borderId="32" xfId="45" applyNumberFormat="1" applyBorder="1" applyAlignment="1">
      <alignment horizontal="center" vertical="center"/>
    </xf>
    <xf numFmtId="44" fontId="2" fillId="0" borderId="32" xfId="45" applyNumberFormat="1" applyBorder="1" applyAlignment="1">
      <alignment horizontal="center" vertical="center"/>
    </xf>
    <xf numFmtId="1" fontId="2" fillId="0" borderId="32" xfId="45" applyNumberFormat="1" applyBorder="1" applyAlignment="1">
      <alignment horizontal="center" vertical="center"/>
    </xf>
    <xf numFmtId="2" fontId="2" fillId="0" borderId="44" xfId="45" applyNumberFormat="1" applyBorder="1" applyAlignment="1">
      <alignment horizontal="center" vertical="center"/>
    </xf>
    <xf numFmtId="44" fontId="7" fillId="0" borderId="28" xfId="46" applyNumberFormat="1" applyFont="1" applyFill="1" applyBorder="1" applyAlignment="1">
      <alignment horizontal="center" vertical="center"/>
    </xf>
    <xf numFmtId="2" fontId="10" fillId="0" borderId="41" xfId="46" applyNumberFormat="1" applyFont="1" applyFill="1" applyBorder="1" applyAlignment="1">
      <alignment horizontal="center" vertical="center"/>
    </xf>
    <xf numFmtId="1" fontId="7" fillId="0" borderId="28" xfId="46" applyNumberFormat="1" applyFont="1" applyBorder="1" applyAlignment="1">
      <alignment horizontal="center" vertical="center" wrapText="1"/>
    </xf>
    <xf numFmtId="2" fontId="10" fillId="0" borderId="11" xfId="46" applyNumberFormat="1" applyFont="1" applyBorder="1" applyAlignment="1">
      <alignment horizontal="center" vertical="center"/>
    </xf>
    <xf numFmtId="4" fontId="0" fillId="0" borderId="28" xfId="46" applyNumberFormat="1" applyFont="1" applyBorder="1" applyAlignment="1">
      <alignment horizontal="center" vertical="center"/>
    </xf>
    <xf numFmtId="44" fontId="0" fillId="0" borderId="28" xfId="46" applyNumberFormat="1" applyFont="1" applyBorder="1" applyAlignment="1">
      <alignment horizontal="center" vertical="center"/>
    </xf>
    <xf numFmtId="1" fontId="0" fillId="0" borderId="28" xfId="46" applyNumberFormat="1" applyFont="1" applyBorder="1" applyAlignment="1">
      <alignment horizontal="center" vertical="center" wrapText="1"/>
    </xf>
    <xf numFmtId="1" fontId="0" fillId="0" borderId="28" xfId="46" applyNumberFormat="1" applyFont="1" applyBorder="1" applyAlignment="1">
      <alignment horizontal="center" vertical="center"/>
    </xf>
    <xf numFmtId="1" fontId="0" fillId="0" borderId="28" xfId="46" applyNumberFormat="1" applyFont="1" applyFill="1" applyBorder="1" applyAlignment="1">
      <alignment horizontal="center" vertical="center"/>
    </xf>
    <xf numFmtId="4" fontId="0" fillId="0" borderId="28" xfId="46" applyNumberFormat="1" applyFont="1" applyFill="1" applyBorder="1" applyAlignment="1">
      <alignment horizontal="center" vertical="center"/>
    </xf>
    <xf numFmtId="44" fontId="0" fillId="0" borderId="28" xfId="46" applyNumberFormat="1" applyFont="1" applyFill="1" applyBorder="1" applyAlignment="1">
      <alignment horizontal="center" vertical="center"/>
    </xf>
    <xf numFmtId="0" fontId="7" fillId="0" borderId="10" xfId="46" applyFont="1" applyBorder="1" applyAlignment="1">
      <alignment horizontal="center" vertical="center"/>
    </xf>
    <xf numFmtId="0" fontId="2" fillId="0" borderId="32" xfId="45" applyBorder="1" applyAlignment="1">
      <alignment horizontal="left" vertical="center"/>
    </xf>
    <xf numFmtId="0" fontId="0" fillId="0" borderId="40" xfId="46" applyFont="1" applyFill="1" applyBorder="1" applyAlignment="1">
      <alignment horizontal="center" vertical="center"/>
    </xf>
    <xf numFmtId="0" fontId="7" fillId="0" borderId="42" xfId="46" applyFont="1" applyBorder="1" applyAlignment="1">
      <alignment horizontal="center" vertical="center"/>
    </xf>
    <xf numFmtId="0" fontId="26" fillId="35" borderId="45" xfId="44" applyFont="1" applyBorder="1" applyAlignment="1">
      <alignment horizontal="center" vertical="center"/>
    </xf>
    <xf numFmtId="2" fontId="26" fillId="35" borderId="46" xfId="44" applyNumberFormat="1" applyFont="1" applyBorder="1" applyAlignment="1">
      <alignment horizontal="center" vertical="center" wrapText="1"/>
    </xf>
    <xf numFmtId="49" fontId="26" fillId="3" borderId="34" xfId="47" applyFont="1" applyBorder="1" applyAlignment="1">
      <alignment horizontal="left" vertical="center" shrinkToFit="1"/>
    </xf>
    <xf numFmtId="49" fontId="26" fillId="3" borderId="47" xfId="47" applyFont="1" applyBorder="1" applyAlignment="1">
      <alignment horizontal="left" vertical="center" shrinkToFit="1"/>
    </xf>
    <xf numFmtId="43" fontId="0" fillId="0" borderId="9" xfId="0" applyNumberFormat="1" applyBorder="1" applyAlignment="1"/>
    <xf numFmtId="0" fontId="2" fillId="0" borderId="43" xfId="45" applyFill="1" applyBorder="1" applyAlignment="1">
      <alignment horizontal="center" vertical="center"/>
    </xf>
    <xf numFmtId="2" fontId="6" fillId="0" borderId="0" xfId="0" applyNumberFormat="1" applyFont="1" applyBorder="1" applyAlignment="1">
      <alignment vertical="center"/>
    </xf>
    <xf numFmtId="2" fontId="26" fillId="3" borderId="3" xfId="47" applyNumberFormat="1" applyBorder="1" applyAlignment="1">
      <alignment horizontal="center" vertical="center" shrinkToFit="1"/>
    </xf>
    <xf numFmtId="2" fontId="26" fillId="35" borderId="31" xfId="44" applyNumberFormat="1" applyBorder="1" applyAlignment="1">
      <alignment horizontal="left" vertical="center"/>
    </xf>
    <xf numFmtId="2" fontId="2" fillId="0" borderId="32" xfId="45" applyNumberFormat="1" applyBorder="1" applyAlignment="1">
      <alignment horizontal="center" vertical="center"/>
    </xf>
    <xf numFmtId="2" fontId="7" fillId="0" borderId="28" xfId="46" applyNumberFormat="1" applyFont="1" applyFill="1" applyBorder="1" applyAlignment="1">
      <alignment horizontal="center" vertical="center"/>
    </xf>
    <xf numFmtId="2" fontId="7" fillId="0" borderId="33" xfId="46" applyNumberFormat="1" applyFont="1" applyFill="1" applyBorder="1" applyAlignment="1">
      <alignment horizontal="center" vertical="center"/>
    </xf>
    <xf numFmtId="2" fontId="26" fillId="35" borderId="37" xfId="44" applyNumberFormat="1" applyFont="1" applyBorder="1" applyAlignment="1">
      <alignment horizontal="center" vertical="center"/>
    </xf>
    <xf numFmtId="2" fontId="26" fillId="3" borderId="30" xfId="47" applyNumberFormat="1" applyFont="1" applyBorder="1" applyAlignment="1">
      <alignment horizontal="left" vertical="center" shrinkToFit="1"/>
    </xf>
    <xf numFmtId="1" fontId="7" fillId="0" borderId="35" xfId="46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7" fillId="0" borderId="35" xfId="46" applyFont="1" applyFill="1" applyBorder="1" applyAlignment="1">
      <alignment horizontal="left" vertical="center" wrapText="1"/>
    </xf>
    <xf numFmtId="4" fontId="7" fillId="0" borderId="28" xfId="46" applyNumberFormat="1" applyFont="1" applyFill="1" applyBorder="1" applyAlignment="1">
      <alignment horizontal="center" vertical="center"/>
    </xf>
    <xf numFmtId="0" fontId="7" fillId="0" borderId="40" xfId="46" applyFont="1" applyFill="1" applyBorder="1" applyAlignment="1">
      <alignment horizontal="center" vertical="center"/>
    </xf>
    <xf numFmtId="0" fontId="7" fillId="0" borderId="28" xfId="46" applyFont="1" applyFill="1" applyBorder="1" applyAlignment="1">
      <alignment horizontal="left" vertical="center" wrapText="1"/>
    </xf>
    <xf numFmtId="49" fontId="7" fillId="0" borderId="28" xfId="46" applyNumberFormat="1" applyFont="1" applyFill="1" applyBorder="1" applyAlignment="1">
      <alignment horizontal="center" vertical="center"/>
    </xf>
    <xf numFmtId="4" fontId="7" fillId="0" borderId="33" xfId="46" applyNumberFormat="1" applyFont="1" applyFill="1" applyBorder="1" applyAlignment="1">
      <alignment horizontal="center" vertical="center"/>
    </xf>
    <xf numFmtId="1" fontId="7" fillId="0" borderId="28" xfId="46" applyNumberFormat="1" applyFont="1" applyFill="1" applyBorder="1" applyAlignment="1">
      <alignment horizontal="center" vertical="center"/>
    </xf>
    <xf numFmtId="49" fontId="0" fillId="0" borderId="28" xfId="46" applyNumberFormat="1" applyFont="1" applyFill="1" applyBorder="1" applyAlignment="1">
      <alignment horizontal="center" vertical="center"/>
    </xf>
    <xf numFmtId="0" fontId="7" fillId="0" borderId="42" xfId="46" applyFont="1" applyFill="1" applyBorder="1" applyAlignment="1">
      <alignment horizontal="center" vertical="center"/>
    </xf>
    <xf numFmtId="0" fontId="7" fillId="0" borderId="28" xfId="46" applyFont="1" applyFill="1" applyBorder="1" applyAlignment="1">
      <alignment horizontal="center" vertical="center"/>
    </xf>
    <xf numFmtId="1" fontId="7" fillId="0" borderId="36" xfId="46" applyNumberFormat="1" applyFont="1" applyFill="1" applyBorder="1" applyAlignment="1">
      <alignment horizontal="center" vertical="center" wrapText="1"/>
    </xf>
    <xf numFmtId="1" fontId="2" fillId="0" borderId="32" xfId="45" applyNumberFormat="1" applyFill="1" applyBorder="1" applyAlignment="1">
      <alignment horizontal="center" vertical="center"/>
    </xf>
    <xf numFmtId="0" fontId="0" fillId="2" borderId="6" xfId="0" applyFill="1" applyBorder="1"/>
    <xf numFmtId="0" fontId="2" fillId="2" borderId="7" xfId="0" applyFont="1" applyFill="1" applyBorder="1"/>
    <xf numFmtId="43" fontId="2" fillId="2" borderId="7" xfId="0" applyNumberFormat="1" applyFont="1" applyFill="1" applyBorder="1"/>
    <xf numFmtId="0" fontId="0" fillId="2" borderId="14" xfId="0" applyFill="1" applyBorder="1"/>
    <xf numFmtId="0" fontId="2" fillId="2" borderId="15" xfId="0" applyFont="1" applyFill="1" applyBorder="1"/>
    <xf numFmtId="43" fontId="2" fillId="2" borderId="15" xfId="0" applyNumberFormat="1" applyFont="1" applyFill="1" applyBorder="1"/>
    <xf numFmtId="0" fontId="2" fillId="2" borderId="15" xfId="0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 vertical="center"/>
    </xf>
    <xf numFmtId="2" fontId="2" fillId="2" borderId="16" xfId="0" applyNumberFormat="1" applyFont="1" applyFill="1" applyBorder="1" applyAlignment="1">
      <alignment horizontal="center" vertical="center"/>
    </xf>
    <xf numFmtId="2" fontId="2" fillId="2" borderId="49" xfId="0" applyNumberFormat="1" applyFont="1" applyFill="1" applyBorder="1" applyAlignment="1">
      <alignment horizontal="center" vertical="center"/>
    </xf>
    <xf numFmtId="43" fontId="2" fillId="2" borderId="50" xfId="0" applyNumberFormat="1" applyFont="1" applyFill="1" applyBorder="1"/>
    <xf numFmtId="0" fontId="2" fillId="0" borderId="32" xfId="45" applyFill="1" applyBorder="1" applyAlignment="1">
      <alignment horizontal="left" vertical="center" wrapText="1"/>
    </xf>
    <xf numFmtId="0" fontId="2" fillId="0" borderId="32" xfId="45" applyNumberFormat="1" applyFill="1" applyBorder="1" applyAlignment="1">
      <alignment horizontal="center" vertical="center"/>
    </xf>
    <xf numFmtId="2" fontId="2" fillId="0" borderId="32" xfId="45" applyNumberFormat="1" applyFill="1" applyBorder="1" applyAlignment="1">
      <alignment horizontal="center" vertical="center"/>
    </xf>
    <xf numFmtId="1" fontId="7" fillId="0" borderId="28" xfId="46" applyNumberFormat="1" applyFont="1" applyFill="1" applyBorder="1" applyAlignment="1">
      <alignment horizontal="center" vertical="center" wrapText="1"/>
    </xf>
    <xf numFmtId="0" fontId="7" fillId="0" borderId="5" xfId="61" applyFont="1" applyFill="1" applyBorder="1" applyAlignment="1">
      <alignment horizontal="center" vertical="center"/>
    </xf>
    <xf numFmtId="0" fontId="7" fillId="0" borderId="1" xfId="61" applyFont="1" applyFill="1" applyBorder="1" applyAlignment="1">
      <alignment horizontal="left" vertical="center" wrapText="1"/>
    </xf>
    <xf numFmtId="4" fontId="7" fillId="0" borderId="1" xfId="52" applyNumberFormat="1" applyFont="1" applyFill="1" applyBorder="1" applyAlignment="1">
      <alignment horizontal="center" vertical="center"/>
    </xf>
    <xf numFmtId="43" fontId="2" fillId="2" borderId="7" xfId="0" applyNumberFormat="1" applyFont="1" applyFill="1" applyBorder="1" applyAlignment="1">
      <alignment horizontal="center" vertical="center"/>
    </xf>
    <xf numFmtId="0" fontId="7" fillId="0" borderId="28" xfId="46" applyNumberFormat="1" applyFont="1" applyFill="1" applyBorder="1" applyAlignment="1">
      <alignment horizontal="center" vertical="center"/>
    </xf>
    <xf numFmtId="0" fontId="0" fillId="0" borderId="28" xfId="46" applyFont="1" applyFill="1" applyBorder="1" applyAlignment="1">
      <alignment horizontal="left" vertical="center" wrapText="1"/>
    </xf>
    <xf numFmtId="0" fontId="0" fillId="0" borderId="28" xfId="46" applyNumberFormat="1" applyFont="1" applyFill="1" applyBorder="1" applyAlignment="1">
      <alignment horizontal="center" vertical="center"/>
    </xf>
    <xf numFmtId="2" fontId="0" fillId="0" borderId="28" xfId="46" applyNumberFormat="1" applyFont="1" applyFill="1" applyBorder="1" applyAlignment="1">
      <alignment horizontal="center" vertical="center"/>
    </xf>
    <xf numFmtId="0" fontId="0" fillId="0" borderId="35" xfId="46" applyFont="1" applyFill="1" applyBorder="1" applyAlignment="1">
      <alignment horizontal="left" vertical="center" wrapText="1"/>
    </xf>
    <xf numFmtId="0" fontId="0" fillId="0" borderId="28" xfId="46" applyNumberFormat="1" applyFont="1" applyBorder="1" applyAlignment="1">
      <alignment horizontal="center" vertical="center"/>
    </xf>
    <xf numFmtId="0" fontId="0" fillId="0" borderId="33" xfId="46" applyFont="1" applyFill="1" applyBorder="1" applyAlignment="1">
      <alignment horizontal="left" vertical="center" wrapText="1"/>
    </xf>
    <xf numFmtId="0" fontId="0" fillId="0" borderId="33" xfId="46" applyNumberFormat="1" applyFont="1" applyFill="1" applyBorder="1" applyAlignment="1">
      <alignment horizontal="center" vertical="center"/>
    </xf>
    <xf numFmtId="2" fontId="0" fillId="0" borderId="33" xfId="46" applyNumberFormat="1" applyFont="1" applyFill="1" applyBorder="1" applyAlignment="1">
      <alignment horizontal="center" vertical="center"/>
    </xf>
    <xf numFmtId="0" fontId="7" fillId="0" borderId="28" xfId="46" applyFont="1" applyFill="1" applyBorder="1" applyAlignment="1">
      <alignment vertical="center" wrapText="1"/>
    </xf>
    <xf numFmtId="0" fontId="4" fillId="0" borderId="33" xfId="46" applyFont="1" applyFill="1" applyBorder="1" applyAlignment="1">
      <alignment horizontal="left" vertical="center" wrapText="1"/>
    </xf>
    <xf numFmtId="0" fontId="4" fillId="0" borderId="33" xfId="46" applyNumberFormat="1" applyFont="1" applyFill="1" applyBorder="1" applyAlignment="1">
      <alignment horizontal="center" vertical="center"/>
    </xf>
    <xf numFmtId="2" fontId="4" fillId="0" borderId="33" xfId="46" applyNumberFormat="1" applyFont="1" applyFill="1" applyBorder="1" applyAlignment="1">
      <alignment horizontal="center" vertical="center"/>
    </xf>
    <xf numFmtId="0" fontId="7" fillId="0" borderId="28" xfId="46" applyNumberFormat="1" applyFont="1" applyFill="1" applyBorder="1" applyAlignment="1">
      <alignment horizontal="left" vertical="center" wrapText="1"/>
    </xf>
    <xf numFmtId="1" fontId="4" fillId="0" borderId="28" xfId="46" applyNumberFormat="1" applyFont="1" applyFill="1" applyBorder="1" applyAlignment="1">
      <alignment horizontal="center" vertical="center"/>
    </xf>
    <xf numFmtId="44" fontId="0" fillId="0" borderId="36" xfId="46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44" fontId="26" fillId="3" borderId="30" xfId="2" applyNumberFormat="1" applyFont="1" applyFill="1" applyBorder="1" applyAlignment="1">
      <alignment horizontal="left" vertical="center" shrinkToFit="1"/>
    </xf>
    <xf numFmtId="0" fontId="7" fillId="0" borderId="35" xfId="46" applyNumberFormat="1" applyFont="1" applyFill="1" applyBorder="1" applyAlignment="1">
      <alignment horizontal="center" vertical="center"/>
    </xf>
    <xf numFmtId="49" fontId="7" fillId="0" borderId="33" xfId="46" applyNumberFormat="1" applyFont="1" applyFill="1" applyBorder="1" applyAlignment="1">
      <alignment horizontal="center" vertical="center"/>
    </xf>
    <xf numFmtId="2" fontId="0" fillId="0" borderId="1" xfId="205" applyNumberFormat="1" applyFont="1" applyBorder="1" applyAlignment="1">
      <alignment horizontal="center" vertical="center"/>
    </xf>
    <xf numFmtId="2" fontId="0" fillId="0" borderId="1" xfId="205" applyNumberFormat="1" applyFont="1" applyBorder="1" applyAlignment="1">
      <alignment horizontal="center"/>
    </xf>
    <xf numFmtId="2" fontId="2" fillId="2" borderId="7" xfId="205" applyNumberFormat="1" applyFont="1" applyFill="1" applyBorder="1" applyAlignment="1">
      <alignment horizontal="center" vertical="center"/>
    </xf>
    <xf numFmtId="2" fontId="2" fillId="2" borderId="8" xfId="205" applyNumberFormat="1" applyFont="1" applyFill="1" applyBorder="1" applyAlignment="1">
      <alignment horizontal="center" vertical="center"/>
    </xf>
    <xf numFmtId="43" fontId="2" fillId="2" borderId="51" xfId="0" applyNumberFormat="1" applyFont="1" applyFill="1" applyBorder="1" applyAlignment="1">
      <alignment horizontal="center"/>
    </xf>
    <xf numFmtId="43" fontId="0" fillId="0" borderId="17" xfId="0" applyNumberFormat="1" applyBorder="1" applyAlignment="1">
      <alignment vertical="center"/>
    </xf>
    <xf numFmtId="2" fontId="2" fillId="2" borderId="7" xfId="0" applyNumberFormat="1" applyFont="1" applyFill="1" applyBorder="1" applyAlignment="1">
      <alignment horizontal="center" vertical="center"/>
    </xf>
    <xf numFmtId="0" fontId="0" fillId="0" borderId="28" xfId="46" applyFont="1" applyBorder="1" applyAlignment="1">
      <alignment horizontal="left" vertical="center" wrapText="1"/>
    </xf>
    <xf numFmtId="49" fontId="0" fillId="0" borderId="28" xfId="46" applyNumberFormat="1" applyFont="1" applyBorder="1" applyAlignment="1">
      <alignment horizontal="center" vertical="center"/>
    </xf>
    <xf numFmtId="4" fontId="0" fillId="3" borderId="28" xfId="46" applyNumberFormat="1" applyFont="1" applyFill="1" applyBorder="1" applyAlignment="1">
      <alignment horizontal="center" vertical="center"/>
    </xf>
    <xf numFmtId="2" fontId="7" fillId="0" borderId="28" xfId="46" applyNumberFormat="1" applyFont="1" applyFill="1" applyBorder="1" applyAlignment="1">
      <alignment horizontal="left" vertical="center" wrapText="1"/>
    </xf>
    <xf numFmtId="0" fontId="7" fillId="0" borderId="28" xfId="46" applyFont="1" applyBorder="1" applyAlignment="1">
      <alignment horizontal="left" vertical="center" wrapText="1"/>
    </xf>
    <xf numFmtId="0" fontId="26" fillId="35" borderId="14" xfId="44" applyBorder="1" applyAlignment="1">
      <alignment horizontal="center" vertical="center"/>
    </xf>
    <xf numFmtId="0" fontId="26" fillId="35" borderId="15" xfId="44" applyBorder="1" applyAlignment="1">
      <alignment horizontal="left" vertical="center"/>
    </xf>
    <xf numFmtId="0" fontId="26" fillId="35" borderId="15" xfId="44" applyNumberFormat="1" applyBorder="1" applyAlignment="1">
      <alignment horizontal="left" vertical="center"/>
    </xf>
    <xf numFmtId="2" fontId="26" fillId="35" borderId="15" xfId="44" applyNumberFormat="1" applyBorder="1" applyAlignment="1">
      <alignment horizontal="left" vertical="center"/>
    </xf>
    <xf numFmtId="4" fontId="26" fillId="35" borderId="15" xfId="44" applyNumberFormat="1" applyBorder="1" applyAlignment="1">
      <alignment horizontal="right" vertical="center"/>
    </xf>
    <xf numFmtId="44" fontId="26" fillId="35" borderId="15" xfId="44" applyNumberFormat="1" applyBorder="1" applyAlignment="1">
      <alignment horizontal="left" vertical="center"/>
    </xf>
    <xf numFmtId="1" fontId="26" fillId="35" borderId="15" xfId="44" applyNumberFormat="1" applyBorder="1" applyAlignment="1">
      <alignment horizontal="left" vertical="center"/>
    </xf>
    <xf numFmtId="2" fontId="26" fillId="35" borderId="16" xfId="44" applyNumberFormat="1" applyBorder="1" applyAlignment="1">
      <alignment horizontal="left" vertical="center"/>
    </xf>
    <xf numFmtId="43" fontId="0" fillId="0" borderId="0" xfId="0" applyNumberFormat="1" applyBorder="1"/>
    <xf numFmtId="2" fontId="2" fillId="2" borderId="4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/>
    <xf numFmtId="43" fontId="0" fillId="0" borderId="9" xfId="0" applyNumberFormat="1" applyBorder="1"/>
    <xf numFmtId="2" fontId="0" fillId="0" borderId="9" xfId="0" applyNumberFormat="1" applyBorder="1" applyAlignment="1">
      <alignment horizontal="center" vertical="center"/>
    </xf>
    <xf numFmtId="2" fontId="43" fillId="0" borderId="0" xfId="0" applyNumberFormat="1" applyFont="1" applyAlignment="1">
      <alignment horizontal="left" vertical="center"/>
    </xf>
    <xf numFmtId="2" fontId="0" fillId="0" borderId="52" xfId="0" applyNumberFormat="1" applyBorder="1" applyAlignment="1">
      <alignment horizontal="center" vertical="center"/>
    </xf>
    <xf numFmtId="2" fontId="2" fillId="2" borderId="53" xfId="205" applyNumberFormat="1" applyFont="1" applyFill="1" applyBorder="1" applyAlignment="1">
      <alignment horizontal="center" vertical="center"/>
    </xf>
    <xf numFmtId="2" fontId="2" fillId="2" borderId="54" xfId="0" applyNumberFormat="1" applyFont="1" applyFill="1" applyBorder="1" applyAlignment="1">
      <alignment horizontal="center" vertical="center"/>
    </xf>
    <xf numFmtId="43" fontId="0" fillId="0" borderId="15" xfId="0" applyNumberFormat="1" applyBorder="1" applyAlignment="1">
      <alignment vertical="center"/>
    </xf>
  </cellXfs>
  <cellStyles count="206">
    <cellStyle name="20% - Ênfase1" xfId="21" builtinId="30" hidden="1"/>
    <cellStyle name="20% - Ênfase1" xfId="98" builtinId="30" hidden="1"/>
    <cellStyle name="20% - Ênfase1" xfId="133" builtinId="30" hidden="1"/>
    <cellStyle name="20% - Ênfase2" xfId="25" builtinId="34" hidden="1"/>
    <cellStyle name="20% - Ênfase2" xfId="102" builtinId="34" hidden="1"/>
    <cellStyle name="20% - Ênfase2" xfId="134" builtinId="34" hidden="1"/>
    <cellStyle name="20% - Ênfase3" xfId="29" builtinId="38" hidden="1"/>
    <cellStyle name="20% - Ênfase3" xfId="106" builtinId="38" hidden="1"/>
    <cellStyle name="20% - Ênfase3" xfId="138" builtinId="38" hidden="1"/>
    <cellStyle name="20% - Ênfase4" xfId="33" builtinId="42" hidden="1"/>
    <cellStyle name="20% - Ênfase4" xfId="110" builtinId="42" hidden="1"/>
    <cellStyle name="20% - Ênfase4" xfId="142" builtinId="42" hidden="1"/>
    <cellStyle name="20% - Ênfase5" xfId="37" builtinId="46" hidden="1"/>
    <cellStyle name="20% - Ênfase5" xfId="114" builtinId="46" hidden="1"/>
    <cellStyle name="20% - Ênfase5" xfId="146" builtinId="46" hidden="1"/>
    <cellStyle name="20% - Ênfase6" xfId="41" builtinId="50" hidden="1"/>
    <cellStyle name="20% - Ênfase6" xfId="118" builtinId="50" hidden="1"/>
    <cellStyle name="20% - Ênfase6" xfId="150" builtinId="50" hidden="1"/>
    <cellStyle name="40% - Ênfase1" xfId="22" builtinId="31" hidden="1"/>
    <cellStyle name="40% - Ênfase1" xfId="99" builtinId="31" hidden="1"/>
    <cellStyle name="40% - Ênfase1" xfId="127" builtinId="31" hidden="1"/>
    <cellStyle name="40% - Ênfase2" xfId="26" builtinId="35" hidden="1"/>
    <cellStyle name="40% - Ênfase2" xfId="103" builtinId="35" hidden="1"/>
    <cellStyle name="40% - Ênfase2" xfId="121" builtinId="35" hidden="1"/>
    <cellStyle name="40% - Ênfase3" xfId="30" builtinId="39" hidden="1"/>
    <cellStyle name="40% - Ênfase3" xfId="107" builtinId="39" hidden="1"/>
    <cellStyle name="40% - Ênfase3" xfId="139" builtinId="39" hidden="1"/>
    <cellStyle name="40% - Ênfase4" xfId="34" builtinId="43" hidden="1"/>
    <cellStyle name="40% - Ênfase4" xfId="111" builtinId="43" hidden="1"/>
    <cellStyle name="40% - Ênfase4" xfId="143" builtinId="43" hidden="1"/>
    <cellStyle name="40% - Ênfase5" xfId="38" builtinId="47" hidden="1"/>
    <cellStyle name="40% - Ênfase5" xfId="115" builtinId="47" hidden="1"/>
    <cellStyle name="40% - Ênfase5" xfId="147" builtinId="47" hidden="1"/>
    <cellStyle name="40% - Ênfase6" xfId="42" builtinId="51" hidden="1"/>
    <cellStyle name="40% - Ênfase6" xfId="119" builtinId="51" hidden="1"/>
    <cellStyle name="40% - Ênfase6" xfId="151" builtinId="51" hidden="1"/>
    <cellStyle name="60% - Ênfase1" xfId="23" builtinId="32" hidden="1"/>
    <cellStyle name="60% - Ênfase1" xfId="100" builtinId="32" hidden="1"/>
    <cellStyle name="60% - Ênfase1" xfId="88" builtinId="32" hidden="1"/>
    <cellStyle name="60% - Ênfase2" xfId="27" builtinId="36" hidden="1"/>
    <cellStyle name="60% - Ênfase2" xfId="104" builtinId="36" hidden="1"/>
    <cellStyle name="60% - Ênfase2" xfId="136" builtinId="36" hidden="1"/>
    <cellStyle name="60% - Ênfase3" xfId="31" builtinId="40" hidden="1"/>
    <cellStyle name="60% - Ênfase3" xfId="108" builtinId="40" hidden="1"/>
    <cellStyle name="60% - Ênfase3" xfId="140" builtinId="40" hidden="1"/>
    <cellStyle name="60% - Ênfase4" xfId="35" builtinId="44" hidden="1"/>
    <cellStyle name="60% - Ênfase4" xfId="112" builtinId="44" hidden="1"/>
    <cellStyle name="60% - Ênfase4" xfId="144" builtinId="44" hidden="1"/>
    <cellStyle name="60% - Ênfase5" xfId="39" builtinId="48" hidden="1"/>
    <cellStyle name="60% - Ênfase5" xfId="116" builtinId="48" hidden="1"/>
    <cellStyle name="60% - Ênfase5" xfId="148" builtinId="48" hidden="1"/>
    <cellStyle name="60% - Ênfase6" xfId="43" builtinId="52" hidden="1"/>
    <cellStyle name="60% - Ênfase6" xfId="120" builtinId="52" hidden="1"/>
    <cellStyle name="60% - Ênfase6" xfId="152" builtinId="52" hidden="1"/>
    <cellStyle name="Bom" xfId="8" builtinId="26" hidden="1"/>
    <cellStyle name="Bom" xfId="89" builtinId="26" hidden="1"/>
    <cellStyle name="Bom" xfId="132" builtinId="26" hidden="1"/>
    <cellStyle name="Cálculo" xfId="13" builtinId="22" hidden="1"/>
    <cellStyle name="Cálculo" xfId="93" builtinId="22" hidden="1"/>
    <cellStyle name="Cálculo" xfId="123" builtinId="22" hidden="1"/>
    <cellStyle name="Célula de Verificação" xfId="15" builtinId="23" hidden="1"/>
    <cellStyle name="Célula de Verificação" xfId="95" builtinId="23" hidden="1"/>
    <cellStyle name="Célula de Verificação" xfId="130" builtinId="23" hidden="1"/>
    <cellStyle name="Célula Vinculada" xfId="14" builtinId="24" hidden="1"/>
    <cellStyle name="Célula Vinculada" xfId="94" builtinId="24" hidden="1"/>
    <cellStyle name="Célula Vinculada" xfId="126" builtinId="24" hidden="1"/>
    <cellStyle name="Ênfase1" xfId="20" builtinId="29" hidden="1"/>
    <cellStyle name="Ênfase1" xfId="97" builtinId="29" hidden="1"/>
    <cellStyle name="Ênfase1" xfId="125" builtinId="29" hidden="1"/>
    <cellStyle name="Ênfase2" xfId="24" builtinId="33" hidden="1"/>
    <cellStyle name="Ênfase2" xfId="101" builtinId="33" hidden="1"/>
    <cellStyle name="Ênfase2" xfId="135" builtinId="33" hidden="1"/>
    <cellStyle name="Ênfase3" xfId="28" builtinId="37" hidden="1"/>
    <cellStyle name="Ênfase3" xfId="105" builtinId="37" hidden="1"/>
    <cellStyle name="Ênfase3" xfId="137" builtinId="37" hidden="1"/>
    <cellStyle name="Ênfase4" xfId="32" builtinId="41" hidden="1"/>
    <cellStyle name="Ênfase4" xfId="109" builtinId="41" hidden="1"/>
    <cellStyle name="Ênfase4" xfId="141" builtinId="41" hidden="1"/>
    <cellStyle name="Ênfase5" xfId="36" builtinId="45" hidden="1"/>
    <cellStyle name="Ênfase5" xfId="113" builtinId="45" hidden="1"/>
    <cellStyle name="Ênfase5" xfId="145" builtinId="45" hidden="1"/>
    <cellStyle name="Ênfase6" xfId="40" builtinId="49" hidden="1"/>
    <cellStyle name="Ênfase6" xfId="117" builtinId="49" hidden="1"/>
    <cellStyle name="Ênfase6" xfId="149" builtinId="49" hidden="1"/>
    <cellStyle name="Entrada" xfId="11" builtinId="20" hidden="1"/>
    <cellStyle name="Entrada" xfId="92" builtinId="20" hidden="1"/>
    <cellStyle name="Entrada" xfId="131" builtinId="20" hidden="1"/>
    <cellStyle name="Excel Built-in Normal" xfId="80"/>
    <cellStyle name="Excel Built-in Normal 2" xfId="83"/>
    <cellStyle name="Excel Built-in Normal 2 2" xfId="202"/>
    <cellStyle name="Excel Built-in Normal 3" xfId="201"/>
    <cellStyle name="Geral" xfId="46"/>
    <cellStyle name="Geral Dados" xfId="158"/>
    <cellStyle name="Heading" xfId="79"/>
    <cellStyle name="Heading 2" xfId="84"/>
    <cellStyle name="Heading 2 2" xfId="203"/>
    <cellStyle name="Heading 3" xfId="200"/>
    <cellStyle name="Heading1" xfId="78"/>
    <cellStyle name="Heading1 2" xfId="85"/>
    <cellStyle name="Heading1 2 2" xfId="204"/>
    <cellStyle name="Heading1 3" xfId="199"/>
    <cellStyle name="Hiperlink" xfId="1" builtinId="8" hidden="1"/>
    <cellStyle name="Hiperlink" xfId="87" builtinId="8" hidden="1"/>
    <cellStyle name="Hiperlink" xfId="128" builtinId="8" hidden="1"/>
    <cellStyle name="Hiperlink 2" xfId="71"/>
    <cellStyle name="Hiperlink 2 2" xfId="159"/>
    <cellStyle name="Hiperlink 3" xfId="72"/>
    <cellStyle name="Hyperlink 2" xfId="160"/>
    <cellStyle name="Incorreto" xfId="9" builtinId="27" hidden="1"/>
    <cellStyle name="Incorreto" xfId="90" builtinId="27" hidden="1"/>
    <cellStyle name="Incorreto" xfId="129" builtinId="27" hidden="1"/>
    <cellStyle name="Moeda" xfId="2"/>
    <cellStyle name="Moeda 2" xfId="57"/>
    <cellStyle name="Moeda 2 2" xfId="67"/>
    <cellStyle name="Moeda 3" xfId="55"/>
    <cellStyle name="Moeda 3 2" xfId="68"/>
    <cellStyle name="Moeda 4" xfId="162"/>
    <cellStyle name="Moeda 4 2" xfId="163"/>
    <cellStyle name="Moeda 5" xfId="164"/>
    <cellStyle name="Moeda 6" xfId="165"/>
    <cellStyle name="Moeda 7" xfId="166"/>
    <cellStyle name="Moeda 8" xfId="167"/>
    <cellStyle name="Moeda 9" xfId="161"/>
    <cellStyle name="Neutra" xfId="10" builtinId="28" hidden="1"/>
    <cellStyle name="Neutra" xfId="91" builtinId="28" hidden="1"/>
    <cellStyle name="Neutra" xfId="124" builtinId="28" hidden="1"/>
    <cellStyle name="Normal" xfId="0" builtinId="0"/>
    <cellStyle name="Normal 10" xfId="82"/>
    <cellStyle name="Normal 10 2" xfId="168"/>
    <cellStyle name="Normal 2" xfId="49"/>
    <cellStyle name="Normal 2 2" xfId="61"/>
    <cellStyle name="Normal 2 3" xfId="62"/>
    <cellStyle name="Normal 2 3 2" xfId="169"/>
    <cellStyle name="Normal 2 4" xfId="56"/>
    <cellStyle name="Normal 2 4 2" xfId="170"/>
    <cellStyle name="Normal 2 5" xfId="171"/>
    <cellStyle name="Normal 3" xfId="50"/>
    <cellStyle name="Normal 3 2" xfId="58"/>
    <cellStyle name="Normal 3 2 2" xfId="63"/>
    <cellStyle name="Normal 3 2 2 2" xfId="172"/>
    <cellStyle name="Normal 3 2 3" xfId="173"/>
    <cellStyle name="Normal 4" xfId="51"/>
    <cellStyle name="Normal 4 2" xfId="60"/>
    <cellStyle name="Normal 4 3" xfId="64"/>
    <cellStyle name="Normal 4 3 2" xfId="174"/>
    <cellStyle name="Normal 4 4" xfId="175"/>
    <cellStyle name="Normal 4 5" xfId="176"/>
    <cellStyle name="Normal 5" xfId="48"/>
    <cellStyle name="Normal 5 2" xfId="65"/>
    <cellStyle name="Normal 5 2 2" xfId="177"/>
    <cellStyle name="Normal 5 3" xfId="178"/>
    <cellStyle name="Normal 5 4" xfId="179"/>
    <cellStyle name="Normal 6" xfId="69"/>
    <cellStyle name="Normal 6 2" xfId="180"/>
    <cellStyle name="Normal 6 3" xfId="181"/>
    <cellStyle name="Normal 7" xfId="73"/>
    <cellStyle name="Normal 7 2" xfId="74"/>
    <cellStyle name="Normal 8" xfId="75"/>
    <cellStyle name="Normal 8 2" xfId="183"/>
    <cellStyle name="Normal 8 3" xfId="184"/>
    <cellStyle name="Normal 8 4" xfId="182"/>
    <cellStyle name="Normal 8 5" xfId="157"/>
    <cellStyle name="Normal 9" xfId="81"/>
    <cellStyle name="Normal 9 2" xfId="185"/>
    <cellStyle name="Nota" xfId="17" builtinId="10" hidden="1"/>
    <cellStyle name="Nota" xfId="96" builtinId="10" hidden="1"/>
    <cellStyle name="Nota" xfId="122" builtinId="10" hidden="1"/>
    <cellStyle name="Porcentagem 2" xfId="59"/>
    <cellStyle name="Porcentagem 3" xfId="54"/>
    <cellStyle name="Result" xfId="77"/>
    <cellStyle name="Result 2" xfId="86"/>
    <cellStyle name="Result 3" xfId="198"/>
    <cellStyle name="Result2" xfId="76"/>
    <cellStyle name="Saída" xfId="12" builtinId="21" hidden="1"/>
    <cellStyle name="Separador de milhares 2" xfId="53"/>
    <cellStyle name="Separador de milhares 2 2" xfId="66"/>
    <cellStyle name="Separador de milhares 2 3" xfId="186"/>
    <cellStyle name="Separador de milhares 2 4" xfId="154"/>
    <cellStyle name="TableStyleLight1" xfId="187"/>
    <cellStyle name="Texto de Aviso" xfId="16" builtinId="11" hidden="1"/>
    <cellStyle name="Texto Explicativo" xfId="18" builtinId="53" hidden="1"/>
    <cellStyle name="Título" xfId="3" builtinId="15" hidden="1"/>
    <cellStyle name="Título 01" xfId="188"/>
    <cellStyle name="TITULO 1" xfId="44"/>
    <cellStyle name="Título 1" xfId="4" builtinId="16" hidden="1"/>
    <cellStyle name="TITULO 1 2" xfId="189"/>
    <cellStyle name="TITULO 1 3" xfId="190"/>
    <cellStyle name="TITULO 2" xfId="45"/>
    <cellStyle name="Título 2" xfId="5" builtinId="17" hidden="1"/>
    <cellStyle name="TITULO 2 2" xfId="191"/>
    <cellStyle name="TITULO 2 3" xfId="192"/>
    <cellStyle name="Título 3" xfId="6" builtinId="18" hidden="1"/>
    <cellStyle name="Título 4" xfId="7" builtinId="19" hidden="1"/>
    <cellStyle name="Títulos" xfId="47"/>
    <cellStyle name="Títulos 2" xfId="193"/>
    <cellStyle name="Títulos 3" xfId="194"/>
    <cellStyle name="Total" xfId="19" builtinId="25" hidden="1"/>
    <cellStyle name="Vírgula" xfId="205" builtinId="3"/>
    <cellStyle name="Vírgula 2" xfId="52"/>
    <cellStyle name="Vírgula 2 2" xfId="196"/>
    <cellStyle name="Vírgula 2 3" xfId="153"/>
    <cellStyle name="Vírgula 3" xfId="70"/>
    <cellStyle name="Vírgula 3 2" xfId="197"/>
    <cellStyle name="Vírgula 3 3" xfId="155"/>
    <cellStyle name="Vírgula 4" xfId="195"/>
    <cellStyle name="Vírgula 5" xfId="156"/>
  </cellStyles>
  <dxfs count="0"/>
  <tableStyles count="0" defaultTableStyle="TableStyleMedium9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22413</xdr:rowOff>
    </xdr:from>
    <xdr:to>
      <xdr:col>7</xdr:col>
      <xdr:colOff>990599</xdr:colOff>
      <xdr:row>9</xdr:row>
      <xdr:rowOff>161926</xdr:rowOff>
    </xdr:to>
    <xdr:grpSp>
      <xdr:nvGrpSpPr>
        <xdr:cNvPr id="601" name="Grupo 29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GrpSpPr/>
      </xdr:nvGrpSpPr>
      <xdr:grpSpPr>
        <a:xfrm>
          <a:off x="0" y="22413"/>
          <a:ext cx="10730947" cy="2375817"/>
          <a:chOff x="3209912" y="6477000"/>
          <a:chExt cx="18080178" cy="2020024"/>
        </a:xfrm>
      </xdr:grpSpPr>
      <xdr:grpSp>
        <xdr:nvGrpSpPr>
          <xdr:cNvPr id="602" name="Grupo 30">
            <a:extLst>
              <a:ext uri="{FF2B5EF4-FFF2-40B4-BE49-F238E27FC236}">
                <a16:creationId xmlns:a16="http://schemas.microsoft.com/office/drawing/2014/main" xmlns="" id="{00000000-0008-0000-0000-00005A020000}"/>
              </a:ext>
            </a:extLst>
          </xdr:cNvPr>
          <xdr:cNvGrpSpPr/>
        </xdr:nvGrpSpPr>
        <xdr:grpSpPr>
          <a:xfrm>
            <a:off x="3252107" y="6477000"/>
            <a:ext cx="18037983" cy="2020024"/>
            <a:chOff x="26276" y="192462"/>
            <a:chExt cx="9016270" cy="2020024"/>
          </a:xfrm>
        </xdr:grpSpPr>
        <xdr:grpSp>
          <xdr:nvGrpSpPr>
            <xdr:cNvPr id="612" name="Grupo 40">
              <a:extLst>
                <a:ext uri="{FF2B5EF4-FFF2-40B4-BE49-F238E27FC236}">
                  <a16:creationId xmlns:a16="http://schemas.microsoft.com/office/drawing/2014/main" xmlns="" id="{00000000-0008-0000-0000-000064020000}"/>
                </a:ext>
              </a:extLst>
            </xdr:cNvPr>
            <xdr:cNvGrpSpPr/>
          </xdr:nvGrpSpPr>
          <xdr:grpSpPr>
            <a:xfrm>
              <a:off x="26276" y="192462"/>
              <a:ext cx="9016270" cy="1637995"/>
              <a:chOff x="183127" y="185893"/>
              <a:chExt cx="8706252" cy="1630140"/>
            </a:xfrm>
          </xdr:grpSpPr>
          <xdr:sp macro="" textlink="">
            <xdr:nvSpPr>
              <xdr:cNvPr id="616" name="Forma livre 44">
                <a:extLst>
                  <a:ext uri="{FF2B5EF4-FFF2-40B4-BE49-F238E27FC236}">
                    <a16:creationId xmlns:a16="http://schemas.microsoft.com/office/drawing/2014/main" xmlns="" id="{00000000-0008-0000-0000-000068020000}"/>
                  </a:ext>
                </a:extLst>
              </xdr:cNvPr>
              <xdr:cNvSpPr/>
            </xdr:nvSpPr>
            <xdr:spPr>
              <a:xfrm>
                <a:off x="184598" y="185893"/>
                <a:ext cx="8703489" cy="261276"/>
              </a:xfrm>
              <a:custGeom>
                <a:avLst/>
                <a:gdLst>
                  <a:gd name="connsiteX0" fmla="*/ 0 w 8874476"/>
                  <a:gd name="connsiteY0" fmla="*/ 41135 h 411352"/>
                  <a:gd name="connsiteX1" fmla="*/ 41135 w 8874476"/>
                  <a:gd name="connsiteY1" fmla="*/ 0 h 411352"/>
                  <a:gd name="connsiteX2" fmla="*/ 8833341 w 8874476"/>
                  <a:gd name="connsiteY2" fmla="*/ 0 h 411352"/>
                  <a:gd name="connsiteX3" fmla="*/ 8874476 w 8874476"/>
                  <a:gd name="connsiteY3" fmla="*/ 41135 h 411352"/>
                  <a:gd name="connsiteX4" fmla="*/ 8874476 w 8874476"/>
                  <a:gd name="connsiteY4" fmla="*/ 370217 h 411352"/>
                  <a:gd name="connsiteX5" fmla="*/ 8833341 w 8874476"/>
                  <a:gd name="connsiteY5" fmla="*/ 411352 h 411352"/>
                  <a:gd name="connsiteX6" fmla="*/ 41135 w 8874476"/>
                  <a:gd name="connsiteY6" fmla="*/ 411352 h 411352"/>
                  <a:gd name="connsiteX7" fmla="*/ 0 w 8874476"/>
                  <a:gd name="connsiteY7" fmla="*/ 370217 h 411352"/>
                  <a:gd name="connsiteX8" fmla="*/ 0 w 8874476"/>
                  <a:gd name="connsiteY8" fmla="*/ 41135 h 41135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8874476" h="411352">
                    <a:moveTo>
                      <a:pt x="0" y="41135"/>
                    </a:moveTo>
                    <a:cubicBezTo>
                      <a:pt x="0" y="18417"/>
                      <a:pt x="18417" y="0"/>
                      <a:pt x="41135" y="0"/>
                    </a:cubicBezTo>
                    <a:lnTo>
                      <a:pt x="8833341" y="0"/>
                    </a:lnTo>
                    <a:cubicBezTo>
                      <a:pt x="8856059" y="0"/>
                      <a:pt x="8874476" y="18417"/>
                      <a:pt x="8874476" y="41135"/>
                    </a:cubicBezTo>
                    <a:lnTo>
                      <a:pt x="8874476" y="370217"/>
                    </a:lnTo>
                    <a:cubicBezTo>
                      <a:pt x="8874476" y="392935"/>
                      <a:pt x="8856059" y="411352"/>
                      <a:pt x="8833341" y="411352"/>
                    </a:cubicBezTo>
                    <a:lnTo>
                      <a:pt x="41135" y="411352"/>
                    </a:lnTo>
                    <a:cubicBezTo>
                      <a:pt x="18417" y="411352"/>
                      <a:pt x="0" y="392935"/>
                      <a:pt x="0" y="370217"/>
                    </a:cubicBezTo>
                    <a:lnTo>
                      <a:pt x="0" y="41135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65388" tIns="65388" rIns="65388" bIns="65388" numCol="1" spcCol="1270" anchor="ctr" anchorCtr="0">
                <a:noAutofit/>
              </a:bodyPr>
              <a:lstStyle/>
              <a:p>
                <a:pPr lvl="0" algn="ctr" defTabSz="622300">
                  <a:lnSpc>
                    <a:spcPct val="90000"/>
                  </a:lnSpc>
                  <a:spcBef>
                    <a:spcPct val="0"/>
                  </a:spcBef>
                  <a:spcAft>
                    <a:spcPct val="35000"/>
                  </a:spcAft>
                </a:pPr>
                <a:r>
                  <a:rPr lang="pt-BR" sz="1600" b="1" kern="1200">
                    <a:solidFill>
                      <a:schemeClr val="tx1"/>
                    </a:solidFill>
                  </a:rPr>
                  <a:t>ORÇAMENTO</a:t>
                </a:r>
              </a:p>
            </xdr:txBody>
          </xdr:sp>
          <xdr:sp macro="" textlink="'DADOS GERAIS'!B1">
            <xdr:nvSpPr>
              <xdr:cNvPr id="617" name="Forma livre 45">
                <a:extLst>
                  <a:ext uri="{FF2B5EF4-FFF2-40B4-BE49-F238E27FC236}">
                    <a16:creationId xmlns:a16="http://schemas.microsoft.com/office/drawing/2014/main" xmlns="" id="{00000000-0008-0000-0000-000069020000}"/>
                  </a:ext>
                </a:extLst>
              </xdr:cNvPr>
              <xdr:cNvSpPr/>
            </xdr:nvSpPr>
            <xdr:spPr>
              <a:xfrm>
                <a:off x="184599" y="485421"/>
                <a:ext cx="8704780" cy="268887"/>
              </a:xfrm>
              <a:custGeom>
                <a:avLst/>
                <a:gdLst>
                  <a:gd name="connsiteX0" fmla="*/ 0 w 8857152"/>
                  <a:gd name="connsiteY0" fmla="*/ 36387 h 363870"/>
                  <a:gd name="connsiteX1" fmla="*/ 36387 w 8857152"/>
                  <a:gd name="connsiteY1" fmla="*/ 0 h 363870"/>
                  <a:gd name="connsiteX2" fmla="*/ 8820765 w 8857152"/>
                  <a:gd name="connsiteY2" fmla="*/ 0 h 363870"/>
                  <a:gd name="connsiteX3" fmla="*/ 8857152 w 8857152"/>
                  <a:gd name="connsiteY3" fmla="*/ 36387 h 363870"/>
                  <a:gd name="connsiteX4" fmla="*/ 8857152 w 8857152"/>
                  <a:gd name="connsiteY4" fmla="*/ 327483 h 363870"/>
                  <a:gd name="connsiteX5" fmla="*/ 8820765 w 8857152"/>
                  <a:gd name="connsiteY5" fmla="*/ 363870 h 363870"/>
                  <a:gd name="connsiteX6" fmla="*/ 36387 w 8857152"/>
                  <a:gd name="connsiteY6" fmla="*/ 363870 h 363870"/>
                  <a:gd name="connsiteX7" fmla="*/ 0 w 8857152"/>
                  <a:gd name="connsiteY7" fmla="*/ 327483 h 363870"/>
                  <a:gd name="connsiteX8" fmla="*/ 0 w 8857152"/>
                  <a:gd name="connsiteY8" fmla="*/ 36387 h 36387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8857152" h="363870">
                    <a:moveTo>
                      <a:pt x="0" y="36387"/>
                    </a:moveTo>
                    <a:cubicBezTo>
                      <a:pt x="0" y="16291"/>
                      <a:pt x="16291" y="0"/>
                      <a:pt x="36387" y="0"/>
                    </a:cubicBezTo>
                    <a:lnTo>
                      <a:pt x="8820765" y="0"/>
                    </a:lnTo>
                    <a:cubicBezTo>
                      <a:pt x="8840861" y="0"/>
                      <a:pt x="8857152" y="16291"/>
                      <a:pt x="8857152" y="36387"/>
                    </a:cubicBezTo>
                    <a:lnTo>
                      <a:pt x="8857152" y="327483"/>
                    </a:lnTo>
                    <a:cubicBezTo>
                      <a:pt x="8857152" y="347579"/>
                      <a:pt x="8840861" y="363870"/>
                      <a:pt x="8820765" y="363870"/>
                    </a:cubicBezTo>
                    <a:lnTo>
                      <a:pt x="36387" y="363870"/>
                    </a:lnTo>
                    <a:cubicBezTo>
                      <a:pt x="16291" y="363870"/>
                      <a:pt x="0" y="347579"/>
                      <a:pt x="0" y="327483"/>
                    </a:cubicBezTo>
                    <a:lnTo>
                      <a:pt x="0" y="36387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63997" tIns="63997" rIns="63997" bIns="63997" numCol="1" spcCol="1270" anchor="ctr" anchorCtr="0">
                <a:noAutofit/>
              </a:bodyPr>
              <a:lstStyle/>
              <a:p>
                <a:pPr lvl="0" algn="ctr" defTabSz="622300">
                  <a:lnSpc>
                    <a:spcPct val="90000"/>
                  </a:lnSpc>
                  <a:spcBef>
                    <a:spcPct val="0"/>
                  </a:spcBef>
                  <a:spcAft>
                    <a:spcPct val="35000"/>
                  </a:spcAft>
                </a:pPr>
                <a:fld id="{F2597EC7-742D-46F5-8A78-FCC708517B37}" type="TxLink">
                  <a:rPr lang="pt-BR" sz="1400" b="1" kern="1200">
                    <a:ln>
                      <a:noFill/>
                    </a:ln>
                    <a:solidFill>
                      <a:schemeClr val="tx1"/>
                    </a:solidFill>
                  </a:rPr>
                  <a:pPr lvl="0" algn="ctr" defTabSz="622300">
                    <a:lnSpc>
                      <a:spcPct val="90000"/>
                    </a:lnSpc>
                    <a:spcBef>
                      <a:spcPct val="0"/>
                    </a:spcBef>
                    <a:spcAft>
                      <a:spcPct val="35000"/>
                    </a:spcAft>
                  </a:pPr>
                  <a:t>CENTRO DE CONVIVÊNCIA DA MELHOR IDADE</a:t>
                </a:fld>
                <a:endParaRPr lang="pt-BR" sz="1400" b="1" kern="1200">
                  <a:ln>
                    <a:noFill/>
                  </a:ln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18" name="Forma livre 46">
                <a:extLst>
                  <a:ext uri="{FF2B5EF4-FFF2-40B4-BE49-F238E27FC236}">
                    <a16:creationId xmlns:a16="http://schemas.microsoft.com/office/drawing/2014/main" xmlns="" id="{00000000-0008-0000-0000-00006A020000}"/>
                  </a:ext>
                </a:extLst>
              </xdr:cNvPr>
              <xdr:cNvSpPr/>
            </xdr:nvSpPr>
            <xdr:spPr>
              <a:xfrm>
                <a:off x="183127" y="791719"/>
                <a:ext cx="2684689" cy="310987"/>
              </a:xfrm>
              <a:custGeom>
                <a:avLst/>
                <a:gdLst>
                  <a:gd name="connsiteX0" fmla="*/ 0 w 2412808"/>
                  <a:gd name="connsiteY0" fmla="*/ 31858 h 318583"/>
                  <a:gd name="connsiteX1" fmla="*/ 31858 w 2412808"/>
                  <a:gd name="connsiteY1" fmla="*/ 0 h 318583"/>
                  <a:gd name="connsiteX2" fmla="*/ 2380950 w 2412808"/>
                  <a:gd name="connsiteY2" fmla="*/ 0 h 318583"/>
                  <a:gd name="connsiteX3" fmla="*/ 2412808 w 2412808"/>
                  <a:gd name="connsiteY3" fmla="*/ 31858 h 318583"/>
                  <a:gd name="connsiteX4" fmla="*/ 2412808 w 2412808"/>
                  <a:gd name="connsiteY4" fmla="*/ 286725 h 318583"/>
                  <a:gd name="connsiteX5" fmla="*/ 2380950 w 2412808"/>
                  <a:gd name="connsiteY5" fmla="*/ 318583 h 318583"/>
                  <a:gd name="connsiteX6" fmla="*/ 31858 w 2412808"/>
                  <a:gd name="connsiteY6" fmla="*/ 318583 h 318583"/>
                  <a:gd name="connsiteX7" fmla="*/ 0 w 2412808"/>
                  <a:gd name="connsiteY7" fmla="*/ 286725 h 318583"/>
                  <a:gd name="connsiteX8" fmla="*/ 0 w 2412808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12808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380950" y="0"/>
                    </a:lnTo>
                    <a:cubicBezTo>
                      <a:pt x="2398545" y="0"/>
                      <a:pt x="2412808" y="14263"/>
                      <a:pt x="2412808" y="31858"/>
                    </a:cubicBezTo>
                    <a:lnTo>
                      <a:pt x="2412808" y="286725"/>
                    </a:lnTo>
                    <a:cubicBezTo>
                      <a:pt x="2412808" y="304320"/>
                      <a:pt x="2398545" y="318583"/>
                      <a:pt x="2380950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Proprietário: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9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19" name="Forma livre 47">
                <a:extLst>
                  <a:ext uri="{FF2B5EF4-FFF2-40B4-BE49-F238E27FC236}">
                    <a16:creationId xmlns:a16="http://schemas.microsoft.com/office/drawing/2014/main" xmlns="" id="{00000000-0008-0000-0000-00006B020000}"/>
                  </a:ext>
                </a:extLst>
              </xdr:cNvPr>
              <xdr:cNvSpPr/>
            </xdr:nvSpPr>
            <xdr:spPr>
              <a:xfrm>
                <a:off x="2908015" y="791719"/>
                <a:ext cx="3001578" cy="310987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Endereço: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20" name="Forma livre 48">
                <a:extLst>
                  <a:ext uri="{FF2B5EF4-FFF2-40B4-BE49-F238E27FC236}">
                    <a16:creationId xmlns:a16="http://schemas.microsoft.com/office/drawing/2014/main" xmlns="" id="{00000000-0008-0000-0000-00006C020000}"/>
                  </a:ext>
                </a:extLst>
              </xdr:cNvPr>
              <xdr:cNvSpPr/>
            </xdr:nvSpPr>
            <xdr:spPr>
              <a:xfrm>
                <a:off x="5948175" y="791719"/>
                <a:ext cx="1415422" cy="310987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Bairro: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21" name="Forma livre 49">
                <a:extLst>
                  <a:ext uri="{FF2B5EF4-FFF2-40B4-BE49-F238E27FC236}">
                    <a16:creationId xmlns:a16="http://schemas.microsoft.com/office/drawing/2014/main" xmlns="" id="{00000000-0008-0000-0000-00006D020000}"/>
                  </a:ext>
                </a:extLst>
              </xdr:cNvPr>
              <xdr:cNvSpPr/>
            </xdr:nvSpPr>
            <xdr:spPr>
              <a:xfrm>
                <a:off x="7409237" y="791730"/>
                <a:ext cx="1478948" cy="310987"/>
              </a:xfrm>
              <a:custGeom>
                <a:avLst/>
                <a:gdLst>
                  <a:gd name="connsiteX0" fmla="*/ 0 w 1848716"/>
                  <a:gd name="connsiteY0" fmla="*/ 31858 h 318583"/>
                  <a:gd name="connsiteX1" fmla="*/ 31858 w 1848716"/>
                  <a:gd name="connsiteY1" fmla="*/ 0 h 318583"/>
                  <a:gd name="connsiteX2" fmla="*/ 1816858 w 1848716"/>
                  <a:gd name="connsiteY2" fmla="*/ 0 h 318583"/>
                  <a:gd name="connsiteX3" fmla="*/ 1848716 w 1848716"/>
                  <a:gd name="connsiteY3" fmla="*/ 31858 h 318583"/>
                  <a:gd name="connsiteX4" fmla="*/ 1848716 w 1848716"/>
                  <a:gd name="connsiteY4" fmla="*/ 286725 h 318583"/>
                  <a:gd name="connsiteX5" fmla="*/ 1816858 w 1848716"/>
                  <a:gd name="connsiteY5" fmla="*/ 318583 h 318583"/>
                  <a:gd name="connsiteX6" fmla="*/ 31858 w 1848716"/>
                  <a:gd name="connsiteY6" fmla="*/ 318583 h 318583"/>
                  <a:gd name="connsiteX7" fmla="*/ 0 w 1848716"/>
                  <a:gd name="connsiteY7" fmla="*/ 286725 h 318583"/>
                  <a:gd name="connsiteX8" fmla="*/ 0 w 184871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4871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6858" y="0"/>
                    </a:lnTo>
                    <a:cubicBezTo>
                      <a:pt x="1834453" y="0"/>
                      <a:pt x="1848716" y="14263"/>
                      <a:pt x="1848716" y="31858"/>
                    </a:cubicBezTo>
                    <a:lnTo>
                      <a:pt x="1848716" y="286725"/>
                    </a:lnTo>
                    <a:cubicBezTo>
                      <a:pt x="1848716" y="304320"/>
                      <a:pt x="1834453" y="318583"/>
                      <a:pt x="181685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Município: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22" name="Forma livre 50">
                <a:extLst>
                  <a:ext uri="{FF2B5EF4-FFF2-40B4-BE49-F238E27FC236}">
                    <a16:creationId xmlns:a16="http://schemas.microsoft.com/office/drawing/2014/main" xmlns="" id="{00000000-0008-0000-0000-00006E020000}"/>
                  </a:ext>
                </a:extLst>
              </xdr:cNvPr>
              <xdr:cNvSpPr/>
            </xdr:nvSpPr>
            <xdr:spPr>
              <a:xfrm>
                <a:off x="183127" y="1143500"/>
                <a:ext cx="5133433" cy="672524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t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Descrição: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23" name="Forma livre 51">
                <a:extLst>
                  <a:ext uri="{FF2B5EF4-FFF2-40B4-BE49-F238E27FC236}">
                    <a16:creationId xmlns:a16="http://schemas.microsoft.com/office/drawing/2014/main" xmlns="" id="{00000000-0008-0000-0000-00006F020000}"/>
                  </a:ext>
                </a:extLst>
              </xdr:cNvPr>
              <xdr:cNvSpPr/>
            </xdr:nvSpPr>
            <xdr:spPr>
              <a:xfrm>
                <a:off x="7941434" y="1501588"/>
                <a:ext cx="945480" cy="314445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Data Base: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24" name="Forma livre 52">
                <a:extLst>
                  <a:ext uri="{FF2B5EF4-FFF2-40B4-BE49-F238E27FC236}">
                    <a16:creationId xmlns:a16="http://schemas.microsoft.com/office/drawing/2014/main" xmlns="" id="{00000000-0008-0000-0000-000070020000}"/>
                  </a:ext>
                </a:extLst>
              </xdr:cNvPr>
              <xdr:cNvSpPr/>
            </xdr:nvSpPr>
            <xdr:spPr>
              <a:xfrm>
                <a:off x="7948945" y="1145071"/>
                <a:ext cx="932665" cy="315799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BDI: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</xdr:grpSp>
        <xdr:grpSp>
          <xdr:nvGrpSpPr>
            <xdr:cNvPr id="613" name="Grupo 41">
              <a:extLst>
                <a:ext uri="{FF2B5EF4-FFF2-40B4-BE49-F238E27FC236}">
                  <a16:creationId xmlns:a16="http://schemas.microsoft.com/office/drawing/2014/main" xmlns="" id="{00000000-0008-0000-0000-000065020000}"/>
                </a:ext>
              </a:extLst>
            </xdr:cNvPr>
            <xdr:cNvGrpSpPr/>
          </xdr:nvGrpSpPr>
          <xdr:grpSpPr>
            <a:xfrm>
              <a:off x="26276" y="1154758"/>
              <a:ext cx="9013363" cy="1057728"/>
              <a:chOff x="26276" y="1154758"/>
              <a:chExt cx="9013363" cy="1057728"/>
            </a:xfrm>
          </xdr:grpSpPr>
          <xdr:sp macro="" textlink="">
            <xdr:nvSpPr>
              <xdr:cNvPr id="614" name="Forma livre 42">
                <a:extLst>
                  <a:ext uri="{FF2B5EF4-FFF2-40B4-BE49-F238E27FC236}">
                    <a16:creationId xmlns:a16="http://schemas.microsoft.com/office/drawing/2014/main" xmlns="" id="{00000000-0008-0000-0000-000066020000}"/>
                  </a:ext>
                </a:extLst>
              </xdr:cNvPr>
              <xdr:cNvSpPr/>
            </xdr:nvSpPr>
            <xdr:spPr>
              <a:xfrm>
                <a:off x="26276" y="1871100"/>
                <a:ext cx="9013363" cy="341386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Referencia</a:t>
                </a:r>
                <a:r>
                  <a:rPr lang="pt-BR" sz="900" kern="1200" baseline="0">
                    <a:solidFill>
                      <a:schemeClr val="tx1"/>
                    </a:solidFill>
                  </a:rPr>
                  <a:t> Orçamento</a:t>
                </a:r>
                <a:r>
                  <a:rPr lang="pt-BR" sz="900" kern="1200">
                    <a:solidFill>
                      <a:schemeClr val="tx1"/>
                    </a:solidFill>
                  </a:rPr>
                  <a:t>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615" name="Forma livre 43">
                <a:extLst>
                  <a:ext uri="{FF2B5EF4-FFF2-40B4-BE49-F238E27FC236}">
                    <a16:creationId xmlns:a16="http://schemas.microsoft.com/office/drawing/2014/main" xmlns="" id="{00000000-0008-0000-0000-000067020000}"/>
                  </a:ext>
                </a:extLst>
              </xdr:cNvPr>
              <xdr:cNvSpPr/>
            </xdr:nvSpPr>
            <xdr:spPr>
              <a:xfrm>
                <a:off x="5379391" y="1154758"/>
                <a:ext cx="2649741" cy="675688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t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Área: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</xdr:grpSp>
      </xdr:grpSp>
      <xdr:sp macro="" textlink="'DADOS GERAIS'!B2">
        <xdr:nvSpPr>
          <xdr:cNvPr id="603" name="CaixaDeTexto 602">
            <a:extLst>
              <a:ext uri="{FF2B5EF4-FFF2-40B4-BE49-F238E27FC236}">
                <a16:creationId xmlns:a16="http://schemas.microsoft.com/office/drawing/2014/main" xmlns="" id="{00000000-0008-0000-0000-00005B020000}"/>
              </a:ext>
            </a:extLst>
          </xdr:cNvPr>
          <xdr:cNvSpPr txBox="1"/>
        </xdr:nvSpPr>
        <xdr:spPr>
          <a:xfrm>
            <a:off x="3209916" y="7162800"/>
            <a:ext cx="552587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07357B1-3013-49A8-915A-3ADC700EB234}" type="TxLink">
              <a:rPr lang="pt-BR" sz="1100" b="1"/>
              <a:pPr/>
              <a:t>PREFEITURA MUNICIPAL DE VITOR MEIRELES</a:t>
            </a:fld>
            <a:endParaRPr lang="pt-BR" sz="1100" b="1"/>
          </a:p>
        </xdr:txBody>
      </xdr:sp>
      <xdr:sp macro="" textlink="'DADOS GERAIS'!B3">
        <xdr:nvSpPr>
          <xdr:cNvPr id="604" name="CaixaDeTexto 603">
            <a:extLst>
              <a:ext uri="{FF2B5EF4-FFF2-40B4-BE49-F238E27FC236}">
                <a16:creationId xmlns:a16="http://schemas.microsoft.com/office/drawing/2014/main" xmlns="" id="{00000000-0008-0000-0000-00005C020000}"/>
              </a:ext>
            </a:extLst>
          </xdr:cNvPr>
          <xdr:cNvSpPr txBox="1"/>
        </xdr:nvSpPr>
        <xdr:spPr>
          <a:xfrm>
            <a:off x="8859566" y="7172325"/>
            <a:ext cx="621987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9082DD5-407C-46AF-B2D7-D772F2D50874}" type="TxLink">
              <a:rPr lang="pt-BR" sz="1100" b="1"/>
              <a:pPr/>
              <a:t>RUA RIO PRESO ESQ. C/ RUA AFONSO DE OLIVEIRA</a:t>
            </a:fld>
            <a:endParaRPr lang="pt-BR" sz="1100" b="1"/>
          </a:p>
        </xdr:txBody>
      </xdr:sp>
      <xdr:sp macro="" textlink="'DADOS GERAIS'!B4">
        <xdr:nvSpPr>
          <xdr:cNvPr id="605" name="CaixaDeTexto 604">
            <a:extLst>
              <a:ext uri="{FF2B5EF4-FFF2-40B4-BE49-F238E27FC236}">
                <a16:creationId xmlns:a16="http://schemas.microsoft.com/office/drawing/2014/main" xmlns="" id="{00000000-0008-0000-0000-00005D020000}"/>
              </a:ext>
            </a:extLst>
          </xdr:cNvPr>
          <xdr:cNvSpPr txBox="1"/>
        </xdr:nvSpPr>
        <xdr:spPr>
          <a:xfrm>
            <a:off x="15146052" y="7162800"/>
            <a:ext cx="296097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49391368-21B2-423D-AEEA-75AE49BA30EA}" type="TxLink">
              <a:rPr lang="pt-BR" sz="1100" b="1"/>
              <a:pPr/>
              <a:t>PALMITOS</a:t>
            </a:fld>
            <a:endParaRPr lang="pt-BR" sz="1100" b="1"/>
          </a:p>
        </xdr:txBody>
      </xdr:sp>
      <xdr:sp macro="" textlink="'DADOS GERAIS'!B5">
        <xdr:nvSpPr>
          <xdr:cNvPr id="606" name="CaixaDeTexto 605">
            <a:extLst>
              <a:ext uri="{FF2B5EF4-FFF2-40B4-BE49-F238E27FC236}">
                <a16:creationId xmlns:a16="http://schemas.microsoft.com/office/drawing/2014/main" xmlns="" id="{00000000-0008-0000-0000-00005E020000}"/>
              </a:ext>
            </a:extLst>
          </xdr:cNvPr>
          <xdr:cNvSpPr txBox="1"/>
        </xdr:nvSpPr>
        <xdr:spPr>
          <a:xfrm>
            <a:off x="18164006" y="7162800"/>
            <a:ext cx="3105318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1D7CF0F-6490-4B1C-8AC1-6382FC43598F}" type="TxLink">
              <a:rPr lang="pt-BR" sz="1100" b="1"/>
              <a:pPr/>
              <a:t>VITOR MEIRELES/SC</a:t>
            </a:fld>
            <a:endParaRPr lang="pt-BR" sz="1100" b="1"/>
          </a:p>
        </xdr:txBody>
      </xdr:sp>
      <xdr:sp macro="" textlink="'DADOS GERAIS'!B6">
        <xdr:nvSpPr>
          <xdr:cNvPr id="607" name="CaixaDeTexto 606">
            <a:extLst>
              <a:ext uri="{FF2B5EF4-FFF2-40B4-BE49-F238E27FC236}">
                <a16:creationId xmlns:a16="http://schemas.microsoft.com/office/drawing/2014/main" xmlns="" id="{00000000-0008-0000-0000-00005F020000}"/>
              </a:ext>
            </a:extLst>
          </xdr:cNvPr>
          <xdr:cNvSpPr txBox="1"/>
        </xdr:nvSpPr>
        <xdr:spPr>
          <a:xfrm>
            <a:off x="3209912" y="7553324"/>
            <a:ext cx="10526498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1A21434-2186-49C5-BD55-4AD3E235A548}" type="TxLink">
              <a:rPr lang="pt-BR" sz="1100" b="1"/>
              <a:pPr/>
              <a:t>Ampliação do Centro de Convivência da Melhor Idade de Vitor Meireles</a:t>
            </a:fld>
            <a:endParaRPr lang="pt-BR" sz="1100" b="1"/>
          </a:p>
        </xdr:txBody>
      </xdr:sp>
      <xdr:sp macro="" textlink="'DADOS GERAIS'!B7">
        <xdr:nvSpPr>
          <xdr:cNvPr id="608" name="CaixaDeTexto 607">
            <a:extLst>
              <a:ext uri="{FF2B5EF4-FFF2-40B4-BE49-F238E27FC236}">
                <a16:creationId xmlns:a16="http://schemas.microsoft.com/office/drawing/2014/main" xmlns="" id="{00000000-0008-0000-0000-000060020000}"/>
              </a:ext>
            </a:extLst>
          </xdr:cNvPr>
          <xdr:cNvSpPr txBox="1"/>
        </xdr:nvSpPr>
        <xdr:spPr>
          <a:xfrm>
            <a:off x="13898299" y="7553354"/>
            <a:ext cx="5357198" cy="710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83E0259-D93E-488E-83C5-8D1CBB67DAE8}" type="TxLink">
              <a:rPr lang="pt-BR" sz="1100" b="1"/>
              <a:pPr/>
              <a:t>Área amp. 91,35m2+ área externa 69,24 = total ampliação 160,59m2  (área total da edificação=422,28m2)</a:t>
            </a:fld>
            <a:endParaRPr lang="pt-BR" sz="1100" b="1"/>
          </a:p>
        </xdr:txBody>
      </xdr:sp>
      <xdr:sp macro="" textlink="'DADOS GERAIS'!B9">
        <xdr:nvSpPr>
          <xdr:cNvPr id="610" name="CaixaDeTexto 609">
            <a:extLst>
              <a:ext uri="{FF2B5EF4-FFF2-40B4-BE49-F238E27FC236}">
                <a16:creationId xmlns:a16="http://schemas.microsoft.com/office/drawing/2014/main" xmlns="" id="{00000000-0008-0000-0000-000062020000}"/>
              </a:ext>
            </a:extLst>
          </xdr:cNvPr>
          <xdr:cNvSpPr txBox="1"/>
        </xdr:nvSpPr>
        <xdr:spPr>
          <a:xfrm>
            <a:off x="19269066" y="7877175"/>
            <a:ext cx="2009784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42DE7DF-2C7A-4716-B054-3DEBC9CDC2D5}" type="TxLink">
              <a:rPr lang="pt-BR" sz="1100" b="1"/>
              <a:pPr/>
              <a:t>JAN/2018</a:t>
            </a:fld>
            <a:endParaRPr lang="pt-BR" sz="110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24092</xdr:rowOff>
    </xdr:from>
    <xdr:to>
      <xdr:col>9</xdr:col>
      <xdr:colOff>515472</xdr:colOff>
      <xdr:row>12</xdr:row>
      <xdr:rowOff>59696</xdr:rowOff>
    </xdr:to>
    <xdr:grpSp>
      <xdr:nvGrpSpPr>
        <xdr:cNvPr id="2" name="Grupo 2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pSpPr/>
      </xdr:nvGrpSpPr>
      <xdr:grpSpPr>
        <a:xfrm>
          <a:off x="1" y="24092"/>
          <a:ext cx="9373721" cy="2321604"/>
          <a:chOff x="3209912" y="6477000"/>
          <a:chExt cx="18080178" cy="2020024"/>
        </a:xfrm>
      </xdr:grpSpPr>
      <xdr:grpSp>
        <xdr:nvGrpSpPr>
          <xdr:cNvPr id="3" name="Grupo 30">
            <a:extLst>
              <a:ext uri="{FF2B5EF4-FFF2-40B4-BE49-F238E27FC236}">
                <a16:creationId xmlns:a16="http://schemas.microsoft.com/office/drawing/2014/main" xmlns="" id="{00000000-0008-0000-0300-000003000000}"/>
              </a:ext>
            </a:extLst>
          </xdr:cNvPr>
          <xdr:cNvGrpSpPr/>
        </xdr:nvGrpSpPr>
        <xdr:grpSpPr>
          <a:xfrm>
            <a:off x="3252107" y="6477000"/>
            <a:ext cx="18037983" cy="2020024"/>
            <a:chOff x="26276" y="192462"/>
            <a:chExt cx="9016270" cy="2020024"/>
          </a:xfrm>
        </xdr:grpSpPr>
        <xdr:grpSp>
          <xdr:nvGrpSpPr>
            <xdr:cNvPr id="13" name="Grupo 40">
              <a:extLst>
                <a:ext uri="{FF2B5EF4-FFF2-40B4-BE49-F238E27FC236}">
                  <a16:creationId xmlns:a16="http://schemas.microsoft.com/office/drawing/2014/main" xmlns="" id="{00000000-0008-0000-0300-00000D000000}"/>
                </a:ext>
              </a:extLst>
            </xdr:cNvPr>
            <xdr:cNvGrpSpPr/>
          </xdr:nvGrpSpPr>
          <xdr:grpSpPr>
            <a:xfrm>
              <a:off x="26276" y="192462"/>
              <a:ext cx="9016270" cy="1637995"/>
              <a:chOff x="183127" y="185893"/>
              <a:chExt cx="8706252" cy="1630140"/>
            </a:xfrm>
          </xdr:grpSpPr>
          <xdr:sp macro="" textlink="">
            <xdr:nvSpPr>
              <xdr:cNvPr id="17" name="Forma livre 44">
                <a:extLst>
                  <a:ext uri="{FF2B5EF4-FFF2-40B4-BE49-F238E27FC236}">
                    <a16:creationId xmlns:a16="http://schemas.microsoft.com/office/drawing/2014/main" xmlns="" id="{00000000-0008-0000-0300-000011000000}"/>
                  </a:ext>
                </a:extLst>
              </xdr:cNvPr>
              <xdr:cNvSpPr/>
            </xdr:nvSpPr>
            <xdr:spPr>
              <a:xfrm>
                <a:off x="184598" y="185893"/>
                <a:ext cx="8703489" cy="261276"/>
              </a:xfrm>
              <a:custGeom>
                <a:avLst/>
                <a:gdLst>
                  <a:gd name="connsiteX0" fmla="*/ 0 w 8874476"/>
                  <a:gd name="connsiteY0" fmla="*/ 41135 h 411352"/>
                  <a:gd name="connsiteX1" fmla="*/ 41135 w 8874476"/>
                  <a:gd name="connsiteY1" fmla="*/ 0 h 411352"/>
                  <a:gd name="connsiteX2" fmla="*/ 8833341 w 8874476"/>
                  <a:gd name="connsiteY2" fmla="*/ 0 h 411352"/>
                  <a:gd name="connsiteX3" fmla="*/ 8874476 w 8874476"/>
                  <a:gd name="connsiteY3" fmla="*/ 41135 h 411352"/>
                  <a:gd name="connsiteX4" fmla="*/ 8874476 w 8874476"/>
                  <a:gd name="connsiteY4" fmla="*/ 370217 h 411352"/>
                  <a:gd name="connsiteX5" fmla="*/ 8833341 w 8874476"/>
                  <a:gd name="connsiteY5" fmla="*/ 411352 h 411352"/>
                  <a:gd name="connsiteX6" fmla="*/ 41135 w 8874476"/>
                  <a:gd name="connsiteY6" fmla="*/ 411352 h 411352"/>
                  <a:gd name="connsiteX7" fmla="*/ 0 w 8874476"/>
                  <a:gd name="connsiteY7" fmla="*/ 370217 h 411352"/>
                  <a:gd name="connsiteX8" fmla="*/ 0 w 8874476"/>
                  <a:gd name="connsiteY8" fmla="*/ 41135 h 41135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8874476" h="411352">
                    <a:moveTo>
                      <a:pt x="0" y="41135"/>
                    </a:moveTo>
                    <a:cubicBezTo>
                      <a:pt x="0" y="18417"/>
                      <a:pt x="18417" y="0"/>
                      <a:pt x="41135" y="0"/>
                    </a:cubicBezTo>
                    <a:lnTo>
                      <a:pt x="8833341" y="0"/>
                    </a:lnTo>
                    <a:cubicBezTo>
                      <a:pt x="8856059" y="0"/>
                      <a:pt x="8874476" y="18417"/>
                      <a:pt x="8874476" y="41135"/>
                    </a:cubicBezTo>
                    <a:lnTo>
                      <a:pt x="8874476" y="370217"/>
                    </a:lnTo>
                    <a:cubicBezTo>
                      <a:pt x="8874476" y="392935"/>
                      <a:pt x="8856059" y="411352"/>
                      <a:pt x="8833341" y="411352"/>
                    </a:cubicBezTo>
                    <a:lnTo>
                      <a:pt x="41135" y="411352"/>
                    </a:lnTo>
                    <a:cubicBezTo>
                      <a:pt x="18417" y="411352"/>
                      <a:pt x="0" y="392935"/>
                      <a:pt x="0" y="370217"/>
                    </a:cubicBezTo>
                    <a:lnTo>
                      <a:pt x="0" y="41135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65388" tIns="65388" rIns="65388" bIns="65388" numCol="1" spcCol="1270" anchor="ctr" anchorCtr="0">
                <a:noAutofit/>
              </a:bodyPr>
              <a:lstStyle/>
              <a:p>
                <a:pPr lvl="0" algn="ctr" defTabSz="622300">
                  <a:lnSpc>
                    <a:spcPct val="90000"/>
                  </a:lnSpc>
                  <a:spcBef>
                    <a:spcPct val="0"/>
                  </a:spcBef>
                  <a:spcAft>
                    <a:spcPct val="35000"/>
                  </a:spcAft>
                </a:pPr>
                <a:r>
                  <a:rPr lang="pt-BR" sz="1600" b="1" kern="1200">
                    <a:solidFill>
                      <a:schemeClr val="tx1"/>
                    </a:solidFill>
                  </a:rPr>
                  <a:t>CRONOGRAMA FÍSICO FINANCEIRO</a:t>
                </a:r>
              </a:p>
            </xdr:txBody>
          </xdr:sp>
          <xdr:sp macro="" textlink="'DADOS GERAIS'!B1">
            <xdr:nvSpPr>
              <xdr:cNvPr id="18" name="Forma livre 45">
                <a:extLst>
                  <a:ext uri="{FF2B5EF4-FFF2-40B4-BE49-F238E27FC236}">
                    <a16:creationId xmlns:a16="http://schemas.microsoft.com/office/drawing/2014/main" xmlns="" id="{00000000-0008-0000-0300-000012000000}"/>
                  </a:ext>
                </a:extLst>
              </xdr:cNvPr>
              <xdr:cNvSpPr/>
            </xdr:nvSpPr>
            <xdr:spPr>
              <a:xfrm>
                <a:off x="184599" y="485421"/>
                <a:ext cx="8704780" cy="268887"/>
              </a:xfrm>
              <a:custGeom>
                <a:avLst/>
                <a:gdLst>
                  <a:gd name="connsiteX0" fmla="*/ 0 w 8857152"/>
                  <a:gd name="connsiteY0" fmla="*/ 36387 h 363870"/>
                  <a:gd name="connsiteX1" fmla="*/ 36387 w 8857152"/>
                  <a:gd name="connsiteY1" fmla="*/ 0 h 363870"/>
                  <a:gd name="connsiteX2" fmla="*/ 8820765 w 8857152"/>
                  <a:gd name="connsiteY2" fmla="*/ 0 h 363870"/>
                  <a:gd name="connsiteX3" fmla="*/ 8857152 w 8857152"/>
                  <a:gd name="connsiteY3" fmla="*/ 36387 h 363870"/>
                  <a:gd name="connsiteX4" fmla="*/ 8857152 w 8857152"/>
                  <a:gd name="connsiteY4" fmla="*/ 327483 h 363870"/>
                  <a:gd name="connsiteX5" fmla="*/ 8820765 w 8857152"/>
                  <a:gd name="connsiteY5" fmla="*/ 363870 h 363870"/>
                  <a:gd name="connsiteX6" fmla="*/ 36387 w 8857152"/>
                  <a:gd name="connsiteY6" fmla="*/ 363870 h 363870"/>
                  <a:gd name="connsiteX7" fmla="*/ 0 w 8857152"/>
                  <a:gd name="connsiteY7" fmla="*/ 327483 h 363870"/>
                  <a:gd name="connsiteX8" fmla="*/ 0 w 8857152"/>
                  <a:gd name="connsiteY8" fmla="*/ 36387 h 36387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8857152" h="363870">
                    <a:moveTo>
                      <a:pt x="0" y="36387"/>
                    </a:moveTo>
                    <a:cubicBezTo>
                      <a:pt x="0" y="16291"/>
                      <a:pt x="16291" y="0"/>
                      <a:pt x="36387" y="0"/>
                    </a:cubicBezTo>
                    <a:lnTo>
                      <a:pt x="8820765" y="0"/>
                    </a:lnTo>
                    <a:cubicBezTo>
                      <a:pt x="8840861" y="0"/>
                      <a:pt x="8857152" y="16291"/>
                      <a:pt x="8857152" y="36387"/>
                    </a:cubicBezTo>
                    <a:lnTo>
                      <a:pt x="8857152" y="327483"/>
                    </a:lnTo>
                    <a:cubicBezTo>
                      <a:pt x="8857152" y="347579"/>
                      <a:pt x="8840861" y="363870"/>
                      <a:pt x="8820765" y="363870"/>
                    </a:cubicBezTo>
                    <a:lnTo>
                      <a:pt x="36387" y="363870"/>
                    </a:lnTo>
                    <a:cubicBezTo>
                      <a:pt x="16291" y="363870"/>
                      <a:pt x="0" y="347579"/>
                      <a:pt x="0" y="327483"/>
                    </a:cubicBezTo>
                    <a:lnTo>
                      <a:pt x="0" y="36387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63997" tIns="63997" rIns="63997" bIns="63997" numCol="1" spcCol="1270" anchor="ctr" anchorCtr="0">
                <a:noAutofit/>
              </a:bodyPr>
              <a:lstStyle/>
              <a:p>
                <a:pPr lvl="0" algn="ctr" defTabSz="622300">
                  <a:lnSpc>
                    <a:spcPct val="90000"/>
                  </a:lnSpc>
                  <a:spcBef>
                    <a:spcPct val="0"/>
                  </a:spcBef>
                  <a:spcAft>
                    <a:spcPct val="35000"/>
                  </a:spcAft>
                </a:pPr>
                <a:fld id="{F2597EC7-742D-46F5-8A78-FCC708517B37}" type="TxLink">
                  <a:rPr lang="pt-BR" sz="1400" b="1" kern="1200">
                    <a:ln>
                      <a:noFill/>
                    </a:ln>
                    <a:solidFill>
                      <a:schemeClr val="tx1"/>
                    </a:solidFill>
                  </a:rPr>
                  <a:pPr lvl="0" algn="ctr" defTabSz="622300">
                    <a:lnSpc>
                      <a:spcPct val="90000"/>
                    </a:lnSpc>
                    <a:spcBef>
                      <a:spcPct val="0"/>
                    </a:spcBef>
                    <a:spcAft>
                      <a:spcPct val="35000"/>
                    </a:spcAft>
                  </a:pPr>
                  <a:t>CENTRO DE CONVIVÊNCIA DA MELHOR IDADE</a:t>
                </a:fld>
                <a:endParaRPr lang="pt-BR" sz="1400" b="1" kern="1200">
                  <a:ln>
                    <a:noFill/>
                  </a:ln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9" name="Forma livre 46">
                <a:extLst>
                  <a:ext uri="{FF2B5EF4-FFF2-40B4-BE49-F238E27FC236}">
                    <a16:creationId xmlns:a16="http://schemas.microsoft.com/office/drawing/2014/main" xmlns="" id="{00000000-0008-0000-0300-000013000000}"/>
                  </a:ext>
                </a:extLst>
              </xdr:cNvPr>
              <xdr:cNvSpPr/>
            </xdr:nvSpPr>
            <xdr:spPr>
              <a:xfrm>
                <a:off x="183127" y="791719"/>
                <a:ext cx="2684689" cy="310987"/>
              </a:xfrm>
              <a:custGeom>
                <a:avLst/>
                <a:gdLst>
                  <a:gd name="connsiteX0" fmla="*/ 0 w 2412808"/>
                  <a:gd name="connsiteY0" fmla="*/ 31858 h 318583"/>
                  <a:gd name="connsiteX1" fmla="*/ 31858 w 2412808"/>
                  <a:gd name="connsiteY1" fmla="*/ 0 h 318583"/>
                  <a:gd name="connsiteX2" fmla="*/ 2380950 w 2412808"/>
                  <a:gd name="connsiteY2" fmla="*/ 0 h 318583"/>
                  <a:gd name="connsiteX3" fmla="*/ 2412808 w 2412808"/>
                  <a:gd name="connsiteY3" fmla="*/ 31858 h 318583"/>
                  <a:gd name="connsiteX4" fmla="*/ 2412808 w 2412808"/>
                  <a:gd name="connsiteY4" fmla="*/ 286725 h 318583"/>
                  <a:gd name="connsiteX5" fmla="*/ 2380950 w 2412808"/>
                  <a:gd name="connsiteY5" fmla="*/ 318583 h 318583"/>
                  <a:gd name="connsiteX6" fmla="*/ 31858 w 2412808"/>
                  <a:gd name="connsiteY6" fmla="*/ 318583 h 318583"/>
                  <a:gd name="connsiteX7" fmla="*/ 0 w 2412808"/>
                  <a:gd name="connsiteY7" fmla="*/ 286725 h 318583"/>
                  <a:gd name="connsiteX8" fmla="*/ 0 w 2412808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12808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380950" y="0"/>
                    </a:lnTo>
                    <a:cubicBezTo>
                      <a:pt x="2398545" y="0"/>
                      <a:pt x="2412808" y="14263"/>
                      <a:pt x="2412808" y="31858"/>
                    </a:cubicBezTo>
                    <a:lnTo>
                      <a:pt x="2412808" y="286725"/>
                    </a:lnTo>
                    <a:cubicBezTo>
                      <a:pt x="2412808" y="304320"/>
                      <a:pt x="2398545" y="318583"/>
                      <a:pt x="2380950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Proprietário: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9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0" name="Forma livre 47">
                <a:extLst>
                  <a:ext uri="{FF2B5EF4-FFF2-40B4-BE49-F238E27FC236}">
                    <a16:creationId xmlns:a16="http://schemas.microsoft.com/office/drawing/2014/main" xmlns="" id="{00000000-0008-0000-0300-000014000000}"/>
                  </a:ext>
                </a:extLst>
              </xdr:cNvPr>
              <xdr:cNvSpPr/>
            </xdr:nvSpPr>
            <xdr:spPr>
              <a:xfrm>
                <a:off x="2908015" y="791719"/>
                <a:ext cx="3001578" cy="310987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Endereço: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1" name="Forma livre 48">
                <a:extLst>
                  <a:ext uri="{FF2B5EF4-FFF2-40B4-BE49-F238E27FC236}">
                    <a16:creationId xmlns:a16="http://schemas.microsoft.com/office/drawing/2014/main" xmlns="" id="{00000000-0008-0000-0300-000015000000}"/>
                  </a:ext>
                </a:extLst>
              </xdr:cNvPr>
              <xdr:cNvSpPr/>
            </xdr:nvSpPr>
            <xdr:spPr>
              <a:xfrm>
                <a:off x="5948175" y="791719"/>
                <a:ext cx="1415422" cy="310987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Bairro: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2" name="Forma livre 49">
                <a:extLst>
                  <a:ext uri="{FF2B5EF4-FFF2-40B4-BE49-F238E27FC236}">
                    <a16:creationId xmlns:a16="http://schemas.microsoft.com/office/drawing/2014/main" xmlns="" id="{00000000-0008-0000-0300-000016000000}"/>
                  </a:ext>
                </a:extLst>
              </xdr:cNvPr>
              <xdr:cNvSpPr/>
            </xdr:nvSpPr>
            <xdr:spPr>
              <a:xfrm>
                <a:off x="7409237" y="791730"/>
                <a:ext cx="1478948" cy="310987"/>
              </a:xfrm>
              <a:custGeom>
                <a:avLst/>
                <a:gdLst>
                  <a:gd name="connsiteX0" fmla="*/ 0 w 1848716"/>
                  <a:gd name="connsiteY0" fmla="*/ 31858 h 318583"/>
                  <a:gd name="connsiteX1" fmla="*/ 31858 w 1848716"/>
                  <a:gd name="connsiteY1" fmla="*/ 0 h 318583"/>
                  <a:gd name="connsiteX2" fmla="*/ 1816858 w 1848716"/>
                  <a:gd name="connsiteY2" fmla="*/ 0 h 318583"/>
                  <a:gd name="connsiteX3" fmla="*/ 1848716 w 1848716"/>
                  <a:gd name="connsiteY3" fmla="*/ 31858 h 318583"/>
                  <a:gd name="connsiteX4" fmla="*/ 1848716 w 1848716"/>
                  <a:gd name="connsiteY4" fmla="*/ 286725 h 318583"/>
                  <a:gd name="connsiteX5" fmla="*/ 1816858 w 1848716"/>
                  <a:gd name="connsiteY5" fmla="*/ 318583 h 318583"/>
                  <a:gd name="connsiteX6" fmla="*/ 31858 w 1848716"/>
                  <a:gd name="connsiteY6" fmla="*/ 318583 h 318583"/>
                  <a:gd name="connsiteX7" fmla="*/ 0 w 1848716"/>
                  <a:gd name="connsiteY7" fmla="*/ 286725 h 318583"/>
                  <a:gd name="connsiteX8" fmla="*/ 0 w 184871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4871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6858" y="0"/>
                    </a:lnTo>
                    <a:cubicBezTo>
                      <a:pt x="1834453" y="0"/>
                      <a:pt x="1848716" y="14263"/>
                      <a:pt x="1848716" y="31858"/>
                    </a:cubicBezTo>
                    <a:lnTo>
                      <a:pt x="1848716" y="286725"/>
                    </a:lnTo>
                    <a:cubicBezTo>
                      <a:pt x="1848716" y="304320"/>
                      <a:pt x="1834453" y="318583"/>
                      <a:pt x="181685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Município: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3" name="Forma livre 50">
                <a:extLst>
                  <a:ext uri="{FF2B5EF4-FFF2-40B4-BE49-F238E27FC236}">
                    <a16:creationId xmlns:a16="http://schemas.microsoft.com/office/drawing/2014/main" xmlns="" id="{00000000-0008-0000-0300-000017000000}"/>
                  </a:ext>
                </a:extLst>
              </xdr:cNvPr>
              <xdr:cNvSpPr/>
            </xdr:nvSpPr>
            <xdr:spPr>
              <a:xfrm>
                <a:off x="183127" y="1143500"/>
                <a:ext cx="5133433" cy="672524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t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Descrição: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4" name="Forma livre 51">
                <a:extLst>
                  <a:ext uri="{FF2B5EF4-FFF2-40B4-BE49-F238E27FC236}">
                    <a16:creationId xmlns:a16="http://schemas.microsoft.com/office/drawing/2014/main" xmlns="" id="{00000000-0008-0000-0300-000018000000}"/>
                  </a:ext>
                </a:extLst>
              </xdr:cNvPr>
              <xdr:cNvSpPr/>
            </xdr:nvSpPr>
            <xdr:spPr>
              <a:xfrm>
                <a:off x="7941434" y="1501588"/>
                <a:ext cx="945480" cy="314445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Data Base: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25" name="Forma livre 52">
                <a:extLst>
                  <a:ext uri="{FF2B5EF4-FFF2-40B4-BE49-F238E27FC236}">
                    <a16:creationId xmlns:a16="http://schemas.microsoft.com/office/drawing/2014/main" xmlns="" id="{00000000-0008-0000-0300-000019000000}"/>
                  </a:ext>
                </a:extLst>
              </xdr:cNvPr>
              <xdr:cNvSpPr/>
            </xdr:nvSpPr>
            <xdr:spPr>
              <a:xfrm>
                <a:off x="7948945" y="1145071"/>
                <a:ext cx="932665" cy="315799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BDI: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</xdr:grpSp>
        <xdr:grpSp>
          <xdr:nvGrpSpPr>
            <xdr:cNvPr id="14" name="Grupo 41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GrpSpPr/>
          </xdr:nvGrpSpPr>
          <xdr:grpSpPr>
            <a:xfrm>
              <a:off x="26276" y="1154758"/>
              <a:ext cx="9013363" cy="1057728"/>
              <a:chOff x="26276" y="1154758"/>
              <a:chExt cx="9013363" cy="1057728"/>
            </a:xfrm>
          </xdr:grpSpPr>
          <xdr:sp macro="" textlink="">
            <xdr:nvSpPr>
              <xdr:cNvPr id="15" name="Forma livre 42">
                <a:extLst>
                  <a:ext uri="{FF2B5EF4-FFF2-40B4-BE49-F238E27FC236}">
                    <a16:creationId xmlns:a16="http://schemas.microsoft.com/office/drawing/2014/main" xmlns="" id="{00000000-0008-0000-0300-00000F000000}"/>
                  </a:ext>
                </a:extLst>
              </xdr:cNvPr>
              <xdr:cNvSpPr/>
            </xdr:nvSpPr>
            <xdr:spPr>
              <a:xfrm>
                <a:off x="26276" y="1871100"/>
                <a:ext cx="9013363" cy="341386"/>
              </a:xfrm>
              <a:custGeom>
                <a:avLst/>
                <a:gdLst>
                  <a:gd name="connsiteX0" fmla="*/ 0 w 1850466"/>
                  <a:gd name="connsiteY0" fmla="*/ 31858 h 318583"/>
                  <a:gd name="connsiteX1" fmla="*/ 31858 w 1850466"/>
                  <a:gd name="connsiteY1" fmla="*/ 0 h 318583"/>
                  <a:gd name="connsiteX2" fmla="*/ 1818608 w 1850466"/>
                  <a:gd name="connsiteY2" fmla="*/ 0 h 318583"/>
                  <a:gd name="connsiteX3" fmla="*/ 1850466 w 1850466"/>
                  <a:gd name="connsiteY3" fmla="*/ 31858 h 318583"/>
                  <a:gd name="connsiteX4" fmla="*/ 1850466 w 1850466"/>
                  <a:gd name="connsiteY4" fmla="*/ 286725 h 318583"/>
                  <a:gd name="connsiteX5" fmla="*/ 1818608 w 1850466"/>
                  <a:gd name="connsiteY5" fmla="*/ 318583 h 318583"/>
                  <a:gd name="connsiteX6" fmla="*/ 31858 w 1850466"/>
                  <a:gd name="connsiteY6" fmla="*/ 318583 h 318583"/>
                  <a:gd name="connsiteX7" fmla="*/ 0 w 1850466"/>
                  <a:gd name="connsiteY7" fmla="*/ 286725 h 318583"/>
                  <a:gd name="connsiteX8" fmla="*/ 0 w 1850466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850466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1818608" y="0"/>
                    </a:lnTo>
                    <a:cubicBezTo>
                      <a:pt x="1836203" y="0"/>
                      <a:pt x="1850466" y="14263"/>
                      <a:pt x="1850466" y="31858"/>
                    </a:cubicBezTo>
                    <a:lnTo>
                      <a:pt x="1850466" y="286725"/>
                    </a:lnTo>
                    <a:cubicBezTo>
                      <a:pt x="1850466" y="304320"/>
                      <a:pt x="1836203" y="318583"/>
                      <a:pt x="1818608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ctr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Referencia</a:t>
                </a:r>
                <a:r>
                  <a:rPr lang="pt-BR" sz="900" kern="1200" baseline="0">
                    <a:solidFill>
                      <a:schemeClr val="tx1"/>
                    </a:solidFill>
                  </a:rPr>
                  <a:t> Orçamento</a:t>
                </a:r>
                <a:r>
                  <a:rPr lang="pt-BR" sz="900" kern="1200">
                    <a:solidFill>
                      <a:schemeClr val="tx1"/>
                    </a:solidFill>
                  </a:rPr>
                  <a:t>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6" name="Forma livre 43">
                <a:extLst>
                  <a:ext uri="{FF2B5EF4-FFF2-40B4-BE49-F238E27FC236}">
                    <a16:creationId xmlns:a16="http://schemas.microsoft.com/office/drawing/2014/main" xmlns="" id="{00000000-0008-0000-0300-000010000000}"/>
                  </a:ext>
                </a:extLst>
              </xdr:cNvPr>
              <xdr:cNvSpPr/>
            </xdr:nvSpPr>
            <xdr:spPr>
              <a:xfrm>
                <a:off x="5379391" y="1154758"/>
                <a:ext cx="2649741" cy="675688"/>
              </a:xfrm>
              <a:custGeom>
                <a:avLst/>
                <a:gdLst>
                  <a:gd name="connsiteX0" fmla="*/ 0 w 2445682"/>
                  <a:gd name="connsiteY0" fmla="*/ 31858 h 318583"/>
                  <a:gd name="connsiteX1" fmla="*/ 31858 w 2445682"/>
                  <a:gd name="connsiteY1" fmla="*/ 0 h 318583"/>
                  <a:gd name="connsiteX2" fmla="*/ 2413824 w 2445682"/>
                  <a:gd name="connsiteY2" fmla="*/ 0 h 318583"/>
                  <a:gd name="connsiteX3" fmla="*/ 2445682 w 2445682"/>
                  <a:gd name="connsiteY3" fmla="*/ 31858 h 318583"/>
                  <a:gd name="connsiteX4" fmla="*/ 2445682 w 2445682"/>
                  <a:gd name="connsiteY4" fmla="*/ 286725 h 318583"/>
                  <a:gd name="connsiteX5" fmla="*/ 2413824 w 2445682"/>
                  <a:gd name="connsiteY5" fmla="*/ 318583 h 318583"/>
                  <a:gd name="connsiteX6" fmla="*/ 31858 w 2445682"/>
                  <a:gd name="connsiteY6" fmla="*/ 318583 h 318583"/>
                  <a:gd name="connsiteX7" fmla="*/ 0 w 2445682"/>
                  <a:gd name="connsiteY7" fmla="*/ 286725 h 318583"/>
                  <a:gd name="connsiteX8" fmla="*/ 0 w 2445682"/>
                  <a:gd name="connsiteY8" fmla="*/ 31858 h 31858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2445682" h="318583">
                    <a:moveTo>
                      <a:pt x="0" y="31858"/>
                    </a:moveTo>
                    <a:cubicBezTo>
                      <a:pt x="0" y="14263"/>
                      <a:pt x="14263" y="0"/>
                      <a:pt x="31858" y="0"/>
                    </a:cubicBezTo>
                    <a:lnTo>
                      <a:pt x="2413824" y="0"/>
                    </a:lnTo>
                    <a:cubicBezTo>
                      <a:pt x="2431419" y="0"/>
                      <a:pt x="2445682" y="14263"/>
                      <a:pt x="2445682" y="31858"/>
                    </a:cubicBezTo>
                    <a:lnTo>
                      <a:pt x="2445682" y="286725"/>
                    </a:lnTo>
                    <a:cubicBezTo>
                      <a:pt x="2445682" y="304320"/>
                      <a:pt x="2431419" y="318583"/>
                      <a:pt x="2413824" y="318583"/>
                    </a:cubicBezTo>
                    <a:lnTo>
                      <a:pt x="31858" y="318583"/>
                    </a:lnTo>
                    <a:cubicBezTo>
                      <a:pt x="14263" y="318583"/>
                      <a:pt x="0" y="304320"/>
                      <a:pt x="0" y="286725"/>
                    </a:cubicBezTo>
                    <a:lnTo>
                      <a:pt x="0" y="31858"/>
                    </a:lnTo>
                    <a:close/>
                  </a:path>
                </a:pathLst>
              </a:cu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  <xdr:style>
              <a:lnRef idx="2">
                <a:scrgbClr r="0" g="0" b="0"/>
              </a:lnRef>
              <a:fillRef idx="1">
                <a:scrgbClr r="0" g="0" b="0"/>
              </a:fillRef>
              <a:effectRef idx="0">
                <a:schemeClr val="accent1">
                  <a:hueOff val="0"/>
                  <a:satOff val="0"/>
                  <a:lumOff val="0"/>
                  <a:alphaOff val="0"/>
                </a:schemeClr>
              </a:effectRef>
              <a:fontRef idx="minor">
                <a:schemeClr val="lt1"/>
              </a:fontRef>
            </xdr:style>
            <xdr:txBody>
              <a:bodyPr spcFirstLastPara="0" vert="horz" wrap="square" lIns="43621" tIns="43621" rIns="43621" bIns="43621" numCol="1" spcCol="1270" anchor="t" anchorCtr="0">
                <a:noAutofit/>
              </a:bodyPr>
              <a:lstStyle/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r>
                  <a:rPr lang="pt-BR" sz="900" kern="1200">
                    <a:solidFill>
                      <a:schemeClr val="tx1"/>
                    </a:solidFill>
                  </a:rPr>
                  <a:t>Área:</a:t>
                </a:r>
              </a:p>
              <a:p>
                <a:pPr lvl="0" algn="l" defTabSz="400050">
                  <a:lnSpc>
                    <a:spcPct val="90000"/>
                  </a:lnSpc>
                  <a:spcBef>
                    <a:spcPct val="0"/>
                  </a:spcBef>
                  <a:spcAft>
                    <a:spcPts val="0"/>
                  </a:spcAft>
                </a:pPr>
                <a:endParaRPr lang="pt-BR" sz="1100" kern="1200">
                  <a:solidFill>
                    <a:schemeClr val="tx1"/>
                  </a:solidFill>
                </a:endParaRPr>
              </a:p>
            </xdr:txBody>
          </xdr:sp>
        </xdr:grpSp>
      </xdr:grpSp>
      <xdr:sp macro="" textlink="'DADOS GERAIS'!B2">
        <xdr:nvSpPr>
          <xdr:cNvPr id="4" name="CaixaDeTexto 3">
            <a:extLst>
              <a:ext uri="{FF2B5EF4-FFF2-40B4-BE49-F238E27FC236}">
                <a16:creationId xmlns:a16="http://schemas.microsoft.com/office/drawing/2014/main" xmlns="" id="{00000000-0008-0000-0300-000004000000}"/>
              </a:ext>
            </a:extLst>
          </xdr:cNvPr>
          <xdr:cNvSpPr txBox="1"/>
        </xdr:nvSpPr>
        <xdr:spPr>
          <a:xfrm>
            <a:off x="3209916" y="7162800"/>
            <a:ext cx="552587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07357B1-3013-49A8-915A-3ADC700EB234}" type="TxLink">
              <a:rPr lang="pt-BR" sz="1100" b="1"/>
              <a:pPr/>
              <a:t>PREFEITURA MUNICIPAL DE VITOR MEIRELES</a:t>
            </a:fld>
            <a:endParaRPr lang="pt-BR" sz="1100" b="1"/>
          </a:p>
        </xdr:txBody>
      </xdr:sp>
      <xdr:sp macro="" textlink="'DADOS GERAIS'!B3">
        <xdr:nvSpPr>
          <xdr:cNvPr id="5" name="CaixaDeTexto 4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SpPr txBox="1"/>
        </xdr:nvSpPr>
        <xdr:spPr>
          <a:xfrm>
            <a:off x="8859566" y="7172325"/>
            <a:ext cx="621987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B9082DD5-407C-46AF-B2D7-D772F2D50874}" type="TxLink">
              <a:rPr lang="pt-BR" sz="1100" b="1"/>
              <a:pPr/>
              <a:t>RUA RIO PRESO ESQ. C/ RUA AFONSO DE OLIVEIRA</a:t>
            </a:fld>
            <a:endParaRPr lang="pt-BR" sz="1100" b="1"/>
          </a:p>
        </xdr:txBody>
      </xdr:sp>
      <xdr:sp macro="" textlink="'DADOS GERAIS'!B4">
        <xdr:nvSpPr>
          <xdr:cNvPr id="6" name="CaixaDeTexto 5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SpPr txBox="1"/>
        </xdr:nvSpPr>
        <xdr:spPr>
          <a:xfrm>
            <a:off x="15146052" y="7162800"/>
            <a:ext cx="296097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49391368-21B2-423D-AEEA-75AE49BA30EA}" type="TxLink">
              <a:rPr lang="pt-BR" sz="1100" b="1"/>
              <a:pPr/>
              <a:t>PALMITOS</a:t>
            </a:fld>
            <a:endParaRPr lang="pt-BR" sz="1100" b="1"/>
          </a:p>
        </xdr:txBody>
      </xdr:sp>
      <xdr:sp macro="" textlink="'DADOS GERAIS'!B5">
        <xdr:nvSpPr>
          <xdr:cNvPr id="7" name="CaixaDeTexto 6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SpPr txBox="1"/>
        </xdr:nvSpPr>
        <xdr:spPr>
          <a:xfrm>
            <a:off x="18164006" y="7162800"/>
            <a:ext cx="3105318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1D7CF0F-6490-4B1C-8AC1-6382FC43598F}" type="TxLink">
              <a:rPr lang="pt-BR" sz="1100" b="1"/>
              <a:pPr/>
              <a:t>VITOR MEIRELES/SC</a:t>
            </a:fld>
            <a:endParaRPr lang="pt-BR" sz="1100" b="1"/>
          </a:p>
        </xdr:txBody>
      </xdr:sp>
      <xdr:sp macro="" textlink="'DADOS GERAIS'!B6">
        <xdr:nvSpPr>
          <xdr:cNvPr id="8" name="CaixaDeTexto 7">
            <a:extLst>
              <a:ext uri="{FF2B5EF4-FFF2-40B4-BE49-F238E27FC236}">
                <a16:creationId xmlns:a16="http://schemas.microsoft.com/office/drawing/2014/main" xmlns="" id="{00000000-0008-0000-0300-000008000000}"/>
              </a:ext>
            </a:extLst>
          </xdr:cNvPr>
          <xdr:cNvSpPr txBox="1"/>
        </xdr:nvSpPr>
        <xdr:spPr>
          <a:xfrm>
            <a:off x="3209912" y="7553324"/>
            <a:ext cx="10526498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1A21434-2186-49C5-BD55-4AD3E235A548}" type="TxLink">
              <a:rPr lang="pt-BR" sz="1100" b="1"/>
              <a:pPr/>
              <a:t>Ampliação do Centro de Convivência da Melhor Idade de Vitor Meireles</a:t>
            </a:fld>
            <a:endParaRPr lang="pt-BR" sz="1100" b="1"/>
          </a:p>
        </xdr:txBody>
      </xdr:sp>
      <xdr:sp macro="" textlink="'DADOS GERAIS'!B7">
        <xdr:nvSpPr>
          <xdr:cNvPr id="9" name="CaixaDeTexto 8">
            <a:extLst>
              <a:ext uri="{FF2B5EF4-FFF2-40B4-BE49-F238E27FC236}">
                <a16:creationId xmlns:a16="http://schemas.microsoft.com/office/drawing/2014/main" xmlns="" id="{00000000-0008-0000-0300-000009000000}"/>
              </a:ext>
            </a:extLst>
          </xdr:cNvPr>
          <xdr:cNvSpPr txBox="1"/>
        </xdr:nvSpPr>
        <xdr:spPr>
          <a:xfrm>
            <a:off x="13898299" y="7553354"/>
            <a:ext cx="5357197" cy="5064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83E0259-D93E-488E-83C5-8D1CBB67DAE8}" type="TxLink">
              <a:rPr lang="pt-BR" sz="1100" b="1"/>
              <a:pPr/>
              <a:t>Área amp. 91,35m2+ área externa 69,24 = total ampliação 160,59m2  (área total da edificação=422,28m2)</a:t>
            </a:fld>
            <a:endParaRPr lang="pt-BR" sz="1100" b="1"/>
          </a:p>
        </xdr:txBody>
      </xdr:sp>
      <xdr:sp macro="" textlink="'DADOS GERAIS'!B9">
        <xdr:nvSpPr>
          <xdr:cNvPr id="11" name="CaixaDeTexto 10">
            <a:extLst>
              <a:ext uri="{FF2B5EF4-FFF2-40B4-BE49-F238E27FC236}">
                <a16:creationId xmlns:a16="http://schemas.microsoft.com/office/drawing/2014/main" xmlns="" id="{00000000-0008-0000-0300-00000B000000}"/>
              </a:ext>
            </a:extLst>
          </xdr:cNvPr>
          <xdr:cNvSpPr txBox="1"/>
        </xdr:nvSpPr>
        <xdr:spPr>
          <a:xfrm>
            <a:off x="19269066" y="7877175"/>
            <a:ext cx="2009784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42DE7DF-2C7A-4716-B054-3DEBC9CDC2D5}" type="TxLink">
              <a:rPr lang="pt-BR" sz="1100" b="1"/>
              <a:pPr/>
              <a:t>JAN/2018</a:t>
            </a:fld>
            <a:endParaRPr lang="pt-BR" sz="11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9" tint="0.39997558519241921"/>
    <pageSetUpPr fitToPage="1"/>
  </sheetPr>
  <dimension ref="A1:H194"/>
  <sheetViews>
    <sheetView tabSelected="1" view="pageBreakPreview" topLeftCell="A7" zoomScale="115" zoomScaleNormal="100" zoomScaleSheetLayoutView="115" workbookViewId="0">
      <selection activeCell="D19" sqref="D19"/>
    </sheetView>
  </sheetViews>
  <sheetFormatPr defaultColWidth="9.140625" defaultRowHeight="15" outlineLevelRow="2"/>
  <cols>
    <col min="1" max="1" width="9.28515625" style="9" customWidth="1"/>
    <col min="2" max="2" width="57.140625" style="9" customWidth="1"/>
    <col min="3" max="3" width="13.5703125" style="95" customWidth="1"/>
    <col min="4" max="4" width="12.85546875" style="68" bestFit="1" customWidth="1"/>
    <col min="5" max="5" width="16" style="8" customWidth="1"/>
    <col min="6" max="6" width="23.140625" style="18" customWidth="1"/>
    <col min="7" max="7" width="14" style="11" bestFit="1" customWidth="1"/>
    <col min="8" max="8" width="15.140625" style="15" customWidth="1"/>
    <col min="9" max="16384" width="9.140625" style="1"/>
  </cols>
  <sheetData>
    <row r="1" spans="1:8" ht="19.5">
      <c r="A1" s="26"/>
      <c r="B1" s="22"/>
      <c r="C1" s="90"/>
      <c r="D1" s="148"/>
      <c r="E1" s="22"/>
      <c r="F1" s="22"/>
      <c r="G1" s="22"/>
      <c r="H1" s="22"/>
    </row>
    <row r="2" spans="1:8" s="2" customFormat="1" ht="19.5">
      <c r="A2" s="22"/>
      <c r="B2" s="22"/>
      <c r="C2" s="90"/>
      <c r="D2" s="148"/>
      <c r="E2" s="22"/>
      <c r="F2" s="22"/>
      <c r="G2" s="22"/>
      <c r="H2" s="22"/>
    </row>
    <row r="3" spans="1:8" s="16" customFormat="1" ht="19.5">
      <c r="A3" s="22"/>
      <c r="B3" s="22"/>
      <c r="C3" s="90"/>
      <c r="D3" s="148"/>
      <c r="E3" s="22"/>
      <c r="F3" s="22"/>
      <c r="G3" s="22"/>
      <c r="H3" s="22"/>
    </row>
    <row r="4" spans="1:8" s="2" customFormat="1" ht="19.5">
      <c r="A4" s="22"/>
      <c r="B4" s="22"/>
      <c r="C4" s="90"/>
      <c r="D4" s="148"/>
      <c r="E4" s="22"/>
      <c r="F4" s="22"/>
      <c r="G4" s="22"/>
      <c r="H4" s="22"/>
    </row>
    <row r="5" spans="1:8" s="2" customFormat="1" ht="19.5">
      <c r="A5" s="22"/>
      <c r="B5" s="22"/>
      <c r="C5" s="90"/>
      <c r="D5" s="148"/>
      <c r="E5" s="22"/>
      <c r="F5" s="22"/>
      <c r="G5" s="22"/>
      <c r="H5" s="22"/>
    </row>
    <row r="6" spans="1:8" s="16" customFormat="1" ht="19.5">
      <c r="A6" s="22"/>
      <c r="B6" s="22"/>
      <c r="C6" s="90"/>
      <c r="D6" s="148"/>
      <c r="E6" s="22"/>
      <c r="F6" s="22"/>
      <c r="G6" s="22"/>
      <c r="H6" s="22"/>
    </row>
    <row r="7" spans="1:8" s="3" customFormat="1" ht="19.5">
      <c r="A7" s="22"/>
      <c r="B7" s="22"/>
      <c r="C7" s="90"/>
      <c r="D7" s="148"/>
      <c r="E7" s="22"/>
      <c r="F7" s="22"/>
      <c r="G7" s="22"/>
      <c r="H7" s="22"/>
    </row>
    <row r="8" spans="1:8" s="16" customFormat="1" ht="19.5">
      <c r="A8" s="22"/>
      <c r="B8" s="22"/>
      <c r="C8" s="90"/>
      <c r="D8" s="148"/>
      <c r="E8" s="22"/>
      <c r="F8" s="22"/>
      <c r="G8" s="22"/>
      <c r="H8" s="22"/>
    </row>
    <row r="9" spans="1:8" s="3" customFormat="1" ht="19.5">
      <c r="A9" s="22"/>
      <c r="B9" s="22"/>
      <c r="C9" s="90"/>
      <c r="D9" s="148"/>
      <c r="E9" s="22"/>
      <c r="F9" s="22"/>
      <c r="G9" s="22"/>
      <c r="H9" s="22"/>
    </row>
    <row r="10" spans="1:8" s="3" customFormat="1" ht="15.75">
      <c r="A10" s="23"/>
      <c r="B10" s="23"/>
      <c r="C10" s="91"/>
      <c r="D10" s="100"/>
      <c r="E10" s="13"/>
      <c r="F10" s="17"/>
      <c r="G10" s="14"/>
      <c r="H10" s="19"/>
    </row>
    <row r="11" spans="1:8" ht="19.5" thickBot="1">
      <c r="A11" s="21" t="s">
        <v>4</v>
      </c>
      <c r="B11" s="20"/>
      <c r="C11" s="91"/>
      <c r="D11" s="100"/>
      <c r="E11" s="13"/>
      <c r="F11" s="17"/>
      <c r="G11" s="14"/>
      <c r="H11" s="19"/>
    </row>
    <row r="12" spans="1:8" ht="16.5" thickBot="1">
      <c r="A12" s="41" t="s">
        <v>0</v>
      </c>
      <c r="B12" s="42" t="s">
        <v>1</v>
      </c>
      <c r="C12" s="92" t="s">
        <v>11</v>
      </c>
      <c r="D12" s="149" t="s">
        <v>2</v>
      </c>
      <c r="E12" s="39" t="s">
        <v>41</v>
      </c>
      <c r="F12" s="39" t="s">
        <v>3</v>
      </c>
      <c r="G12" s="39" t="s">
        <v>6</v>
      </c>
      <c r="H12" s="40" t="s">
        <v>5</v>
      </c>
    </row>
    <row r="13" spans="1:8" s="6" customFormat="1" ht="16.5" thickTop="1">
      <c r="A13" s="109">
        <v>1</v>
      </c>
      <c r="B13" s="110" t="s">
        <v>7</v>
      </c>
      <c r="C13" s="111"/>
      <c r="D13" s="150"/>
      <c r="E13" s="112" t="s">
        <v>29</v>
      </c>
      <c r="F13" s="113">
        <f>SUBTOTAL(9,F14:F24)</f>
        <v>7874.9500000000007</v>
      </c>
      <c r="G13" s="114"/>
      <c r="H13" s="115"/>
    </row>
    <row r="14" spans="1:8" s="53" customFormat="1" outlineLevel="1">
      <c r="A14" s="164" t="s">
        <v>8</v>
      </c>
      <c r="B14" s="81" t="s">
        <v>122</v>
      </c>
      <c r="C14" s="93" t="s">
        <v>113</v>
      </c>
      <c r="D14" s="152">
        <v>1</v>
      </c>
      <c r="E14" s="47">
        <v>4854.43</v>
      </c>
      <c r="F14" s="48">
        <f>ROUND((D14*E14),2)</f>
        <v>4854.43</v>
      </c>
      <c r="G14" s="49" t="s">
        <v>126</v>
      </c>
      <c r="H14" s="116" t="s">
        <v>18</v>
      </c>
    </row>
    <row r="15" spans="1:8" s="53" customFormat="1" outlineLevel="1">
      <c r="A15" s="164" t="s">
        <v>9</v>
      </c>
      <c r="B15" s="165" t="s">
        <v>42</v>
      </c>
      <c r="C15" s="93" t="s">
        <v>10</v>
      </c>
      <c r="D15" s="152">
        <v>3</v>
      </c>
      <c r="E15" s="117">
        <v>364.19</v>
      </c>
      <c r="F15" s="118">
        <f>ROUND((D15*E15),2)</f>
        <v>1092.57</v>
      </c>
      <c r="G15" s="119" t="s">
        <v>47</v>
      </c>
      <c r="H15" s="116" t="s">
        <v>46</v>
      </c>
    </row>
    <row r="16" spans="1:8" s="53" customFormat="1" ht="30" outlineLevel="1">
      <c r="A16" s="164" t="s">
        <v>40</v>
      </c>
      <c r="B16" s="165" t="s">
        <v>123</v>
      </c>
      <c r="C16" s="93" t="s">
        <v>10</v>
      </c>
      <c r="D16" s="152">
        <v>91.35</v>
      </c>
      <c r="E16" s="117">
        <v>6.29</v>
      </c>
      <c r="F16" s="118">
        <f>ROUND((D16*E16),2)</f>
        <v>574.59</v>
      </c>
      <c r="G16" s="119" t="s">
        <v>50</v>
      </c>
      <c r="H16" s="116" t="s">
        <v>46</v>
      </c>
    </row>
    <row r="17" spans="1:8" s="53" customFormat="1" outlineLevel="1">
      <c r="A17" s="120" t="s">
        <v>28</v>
      </c>
      <c r="B17" s="185" t="s">
        <v>52</v>
      </c>
      <c r="C17" s="185"/>
      <c r="D17" s="185"/>
      <c r="E17" s="123"/>
      <c r="F17" s="124"/>
      <c r="G17" s="125"/>
      <c r="H17" s="126"/>
    </row>
    <row r="18" spans="1:8" s="53" customFormat="1" outlineLevel="1">
      <c r="A18" s="164" t="s">
        <v>267</v>
      </c>
      <c r="B18" s="165" t="s">
        <v>53</v>
      </c>
      <c r="C18" s="93" t="s">
        <v>12</v>
      </c>
      <c r="D18" s="152">
        <v>5.34</v>
      </c>
      <c r="E18" s="117">
        <v>51.22</v>
      </c>
      <c r="F18" s="118">
        <f t="shared" ref="F18:F24" si="0">ROUND((D18*E18),2)</f>
        <v>273.51</v>
      </c>
      <c r="G18" s="168">
        <v>97622</v>
      </c>
      <c r="H18" s="116" t="s">
        <v>46</v>
      </c>
    </row>
    <row r="19" spans="1:8" s="53" customFormat="1" outlineLevel="1">
      <c r="A19" s="164" t="s">
        <v>268</v>
      </c>
      <c r="B19" s="165" t="s">
        <v>342</v>
      </c>
      <c r="C19" s="93" t="s">
        <v>12</v>
      </c>
      <c r="D19" s="152">
        <v>1.05</v>
      </c>
      <c r="E19" s="117">
        <v>260.24</v>
      </c>
      <c r="F19" s="118">
        <f t="shared" si="0"/>
        <v>273.25</v>
      </c>
      <c r="G19" s="168" t="s">
        <v>233</v>
      </c>
      <c r="H19" s="116" t="s">
        <v>18</v>
      </c>
    </row>
    <row r="20" spans="1:8" s="53" customFormat="1" outlineLevel="1">
      <c r="A20" s="164" t="s">
        <v>269</v>
      </c>
      <c r="B20" s="165" t="s">
        <v>124</v>
      </c>
      <c r="C20" s="93" t="s">
        <v>15</v>
      </c>
      <c r="D20" s="152">
        <v>22.7</v>
      </c>
      <c r="E20" s="117">
        <v>3.89</v>
      </c>
      <c r="F20" s="118">
        <f t="shared" si="0"/>
        <v>88.3</v>
      </c>
      <c r="G20" s="119" t="s">
        <v>127</v>
      </c>
      <c r="H20" s="116" t="s">
        <v>18</v>
      </c>
    </row>
    <row r="21" spans="1:8" s="53" customFormat="1" outlineLevel="1">
      <c r="A21" s="164" t="s">
        <v>270</v>
      </c>
      <c r="B21" s="165" t="s">
        <v>274</v>
      </c>
      <c r="C21" s="93" t="s">
        <v>10</v>
      </c>
      <c r="D21" s="152">
        <v>1.25</v>
      </c>
      <c r="E21" s="117">
        <v>6.43</v>
      </c>
      <c r="F21" s="118">
        <f>ROUND((D21*E21),2)</f>
        <v>8.0399999999999991</v>
      </c>
      <c r="G21" s="168" t="s">
        <v>129</v>
      </c>
      <c r="H21" s="116" t="s">
        <v>18</v>
      </c>
    </row>
    <row r="22" spans="1:8" s="53" customFormat="1" outlineLevel="1">
      <c r="A22" s="164" t="s">
        <v>271</v>
      </c>
      <c r="B22" s="165" t="s">
        <v>128</v>
      </c>
      <c r="C22" s="193" t="s">
        <v>10</v>
      </c>
      <c r="D22" s="152">
        <v>11.73</v>
      </c>
      <c r="E22" s="117">
        <v>1.42</v>
      </c>
      <c r="F22" s="118">
        <f t="shared" si="0"/>
        <v>16.66</v>
      </c>
      <c r="G22" s="119">
        <v>97640</v>
      </c>
      <c r="H22" s="116" t="s">
        <v>46</v>
      </c>
    </row>
    <row r="23" spans="1:8" s="53" customFormat="1" outlineLevel="1">
      <c r="A23" s="164" t="s">
        <v>272</v>
      </c>
      <c r="B23" s="165" t="s">
        <v>54</v>
      </c>
      <c r="C23" s="193" t="s">
        <v>10</v>
      </c>
      <c r="D23" s="152">
        <v>27.45</v>
      </c>
      <c r="E23" s="117">
        <v>24.6</v>
      </c>
      <c r="F23" s="118">
        <f t="shared" si="0"/>
        <v>675.27</v>
      </c>
      <c r="G23" s="119">
        <v>97645</v>
      </c>
      <c r="H23" s="116" t="s">
        <v>46</v>
      </c>
    </row>
    <row r="24" spans="1:8" s="53" customFormat="1" ht="15.75" outlineLevel="1" thickBot="1">
      <c r="A24" s="164" t="s">
        <v>273</v>
      </c>
      <c r="B24" s="165" t="s">
        <v>275</v>
      </c>
      <c r="C24" s="193" t="s">
        <v>13</v>
      </c>
      <c r="D24" s="152">
        <v>1</v>
      </c>
      <c r="E24" s="117">
        <v>18.329999999999998</v>
      </c>
      <c r="F24" s="118">
        <f t="shared" si="0"/>
        <v>18.329999999999998</v>
      </c>
      <c r="G24" s="168" t="s">
        <v>152</v>
      </c>
      <c r="H24" s="116" t="s">
        <v>18</v>
      </c>
    </row>
    <row r="25" spans="1:8" s="46" customFormat="1" ht="16.5" thickTop="1">
      <c r="A25" s="109">
        <v>2</v>
      </c>
      <c r="B25" s="110" t="s">
        <v>55</v>
      </c>
      <c r="C25" s="111"/>
      <c r="D25" s="150"/>
      <c r="E25" s="112" t="s">
        <v>29</v>
      </c>
      <c r="F25" s="113">
        <f>SUBTOTAL(9,F26:F41)</f>
        <v>13452.210000000001</v>
      </c>
      <c r="G25" s="114"/>
      <c r="H25" s="115"/>
    </row>
    <row r="26" spans="1:8" s="53" customFormat="1" outlineLevel="1">
      <c r="A26" s="120" t="s">
        <v>56</v>
      </c>
      <c r="B26" s="185" t="s">
        <v>133</v>
      </c>
      <c r="C26" s="185"/>
      <c r="D26" s="185"/>
      <c r="E26" s="123"/>
      <c r="F26" s="124"/>
      <c r="G26" s="125"/>
      <c r="H26" s="126"/>
    </row>
    <row r="27" spans="1:8" s="53" customFormat="1" ht="30" outlineLevel="1">
      <c r="A27" s="164" t="s">
        <v>134</v>
      </c>
      <c r="B27" s="81" t="s">
        <v>375</v>
      </c>
      <c r="C27" s="212" t="s">
        <v>15</v>
      </c>
      <c r="D27" s="153">
        <v>36</v>
      </c>
      <c r="E27" s="167">
        <v>55.1</v>
      </c>
      <c r="F27" s="82">
        <f>ROUND((D27*E27),2)</f>
        <v>1983.6</v>
      </c>
      <c r="G27" s="97" t="s">
        <v>374</v>
      </c>
      <c r="H27" s="128" t="s">
        <v>18</v>
      </c>
    </row>
    <row r="28" spans="1:8" s="53" customFormat="1" outlineLevel="1">
      <c r="A28" s="120" t="s">
        <v>135</v>
      </c>
      <c r="B28" s="185" t="s">
        <v>136</v>
      </c>
      <c r="C28" s="185"/>
      <c r="D28" s="185"/>
      <c r="E28" s="123"/>
      <c r="F28" s="124"/>
      <c r="G28" s="125"/>
      <c r="H28" s="126"/>
    </row>
    <row r="29" spans="1:8" s="53" customFormat="1" ht="30" outlineLevel="1">
      <c r="A29" s="170" t="s">
        <v>343</v>
      </c>
      <c r="B29" s="165" t="s">
        <v>163</v>
      </c>
      <c r="C29" s="166" t="s">
        <v>14</v>
      </c>
      <c r="D29" s="152">
        <v>28.07</v>
      </c>
      <c r="E29" s="117">
        <v>14.41</v>
      </c>
      <c r="F29" s="118">
        <f>ROUND((D29*E29),2)</f>
        <v>404.49</v>
      </c>
      <c r="G29" s="99">
        <v>96543</v>
      </c>
      <c r="H29" s="116" t="s">
        <v>46</v>
      </c>
    </row>
    <row r="30" spans="1:8" s="53" customFormat="1" ht="30" outlineLevel="1">
      <c r="A30" s="170" t="s">
        <v>344</v>
      </c>
      <c r="B30" s="165" t="s">
        <v>137</v>
      </c>
      <c r="C30" s="166" t="s">
        <v>14</v>
      </c>
      <c r="D30" s="152">
        <v>149.96</v>
      </c>
      <c r="E30" s="117">
        <v>9.15</v>
      </c>
      <c r="F30" s="118">
        <f>ROUND((D30*E30),2)</f>
        <v>1372.13</v>
      </c>
      <c r="G30" s="188">
        <v>96546</v>
      </c>
      <c r="H30" s="116" t="s">
        <v>46</v>
      </c>
    </row>
    <row r="31" spans="1:8" s="53" customFormat="1" outlineLevel="1">
      <c r="A31" s="164" t="s">
        <v>57</v>
      </c>
      <c r="B31" s="81" t="s">
        <v>125</v>
      </c>
      <c r="C31" s="93" t="s">
        <v>12</v>
      </c>
      <c r="D31" s="153">
        <v>3.24</v>
      </c>
      <c r="E31" s="47">
        <v>77.16</v>
      </c>
      <c r="F31" s="48">
        <f>ROUND((D31*E31),2)</f>
        <v>250</v>
      </c>
      <c r="G31" s="49">
        <v>93358</v>
      </c>
      <c r="H31" s="116" t="s">
        <v>46</v>
      </c>
    </row>
    <row r="32" spans="1:8" s="80" customFormat="1" outlineLevel="2">
      <c r="A32" s="147" t="s">
        <v>58</v>
      </c>
      <c r="B32" s="185" t="s">
        <v>139</v>
      </c>
      <c r="C32" s="186"/>
      <c r="D32" s="187"/>
      <c r="E32" s="123"/>
      <c r="F32" s="124"/>
      <c r="G32" s="125"/>
      <c r="H32" s="126"/>
    </row>
    <row r="33" spans="1:8" s="53" customFormat="1" ht="45" outlineLevel="1">
      <c r="A33" s="164" t="s">
        <v>347</v>
      </c>
      <c r="B33" s="165" t="s">
        <v>345</v>
      </c>
      <c r="C33" s="193" t="s">
        <v>10</v>
      </c>
      <c r="D33" s="152">
        <v>22</v>
      </c>
      <c r="E33" s="117">
        <v>68.069999999999993</v>
      </c>
      <c r="F33" s="118">
        <f>ROUND((D33*E33),2)</f>
        <v>1497.54</v>
      </c>
      <c r="G33" s="85">
        <v>96534</v>
      </c>
      <c r="H33" s="116" t="s">
        <v>46</v>
      </c>
    </row>
    <row r="34" spans="1:8" s="53" customFormat="1" ht="30" outlineLevel="1">
      <c r="A34" s="164" t="s">
        <v>348</v>
      </c>
      <c r="B34" s="165" t="s">
        <v>346</v>
      </c>
      <c r="C34" s="166" t="s">
        <v>10</v>
      </c>
      <c r="D34" s="152">
        <v>43.56</v>
      </c>
      <c r="E34" s="117">
        <v>57.71</v>
      </c>
      <c r="F34" s="118">
        <f>ROUND((D34*E34),2)</f>
        <v>2513.85</v>
      </c>
      <c r="G34" s="156">
        <v>96536</v>
      </c>
      <c r="H34" s="116" t="s">
        <v>46</v>
      </c>
    </row>
    <row r="35" spans="1:8" s="80" customFormat="1" outlineLevel="2">
      <c r="A35" s="147" t="s">
        <v>59</v>
      </c>
      <c r="B35" s="185" t="s">
        <v>115</v>
      </c>
      <c r="C35" s="186"/>
      <c r="D35" s="187"/>
      <c r="E35" s="123"/>
      <c r="F35" s="124"/>
      <c r="G35" s="125"/>
      <c r="H35" s="126"/>
    </row>
    <row r="36" spans="1:8" s="53" customFormat="1" ht="30" outlineLevel="1">
      <c r="A36" s="170" t="s">
        <v>164</v>
      </c>
      <c r="B36" s="165" t="s">
        <v>355</v>
      </c>
      <c r="C36" s="166" t="s">
        <v>14</v>
      </c>
      <c r="D36" s="152">
        <v>56.14</v>
      </c>
      <c r="E36" s="117">
        <v>14.41</v>
      </c>
      <c r="F36" s="118">
        <f>ROUND((D36*E36),2)</f>
        <v>808.98</v>
      </c>
      <c r="G36" s="99">
        <v>96543</v>
      </c>
      <c r="H36" s="130" t="s">
        <v>46</v>
      </c>
    </row>
    <row r="37" spans="1:8" s="53" customFormat="1" ht="30" outlineLevel="1">
      <c r="A37" s="170" t="s">
        <v>165</v>
      </c>
      <c r="B37" s="165" t="s">
        <v>351</v>
      </c>
      <c r="C37" s="166" t="s">
        <v>14</v>
      </c>
      <c r="D37" s="152">
        <v>52.93</v>
      </c>
      <c r="E37" s="117">
        <v>11.33</v>
      </c>
      <c r="F37" s="118">
        <f>ROUND((D37*E37),2)</f>
        <v>599.70000000000005</v>
      </c>
      <c r="G37" s="188">
        <v>96545</v>
      </c>
      <c r="H37" s="116" t="s">
        <v>46</v>
      </c>
    </row>
    <row r="38" spans="1:8" s="53" customFormat="1" ht="30" outlineLevel="1">
      <c r="A38" s="170" t="s">
        <v>349</v>
      </c>
      <c r="B38" s="165" t="s">
        <v>352</v>
      </c>
      <c r="C38" s="166" t="s">
        <v>14</v>
      </c>
      <c r="D38" s="152">
        <v>114.94999999999999</v>
      </c>
      <c r="E38" s="117">
        <v>9.15</v>
      </c>
      <c r="F38" s="118">
        <f>ROUND((D38*E38),2)</f>
        <v>1051.79</v>
      </c>
      <c r="G38" s="188">
        <v>96546</v>
      </c>
      <c r="H38" s="116" t="s">
        <v>46</v>
      </c>
    </row>
    <row r="39" spans="1:8" s="53" customFormat="1" ht="30" outlineLevel="1">
      <c r="A39" s="170" t="s">
        <v>350</v>
      </c>
      <c r="B39" s="165" t="s">
        <v>353</v>
      </c>
      <c r="C39" s="166" t="s">
        <v>14</v>
      </c>
      <c r="D39" s="152">
        <v>105.36</v>
      </c>
      <c r="E39" s="117">
        <v>8.02</v>
      </c>
      <c r="F39" s="118">
        <f>ROUND((D39*E39),2)</f>
        <v>844.99</v>
      </c>
      <c r="G39" s="188">
        <v>96547</v>
      </c>
      <c r="H39" s="116" t="s">
        <v>46</v>
      </c>
    </row>
    <row r="40" spans="1:8" s="80" customFormat="1" outlineLevel="2">
      <c r="A40" s="147" t="s">
        <v>111</v>
      </c>
      <c r="B40" s="185" t="s">
        <v>138</v>
      </c>
      <c r="C40" s="186"/>
      <c r="D40" s="187"/>
      <c r="E40" s="123"/>
      <c r="F40" s="124"/>
      <c r="G40" s="125"/>
      <c r="H40" s="126"/>
    </row>
    <row r="41" spans="1:8" s="53" customFormat="1" ht="45.75" outlineLevel="1" thickBot="1">
      <c r="A41" s="164" t="s">
        <v>140</v>
      </c>
      <c r="B41" s="165" t="s">
        <v>354</v>
      </c>
      <c r="C41" s="193" t="s">
        <v>12</v>
      </c>
      <c r="D41" s="152">
        <v>4.9399999999999995</v>
      </c>
      <c r="E41" s="117">
        <v>430.19</v>
      </c>
      <c r="F41" s="118">
        <f>ROUND((D41*E41),2)</f>
        <v>2125.14</v>
      </c>
      <c r="G41" s="168">
        <v>96557</v>
      </c>
      <c r="H41" s="116" t="s">
        <v>46</v>
      </c>
    </row>
    <row r="42" spans="1:8" s="46" customFormat="1" ht="16.5" thickTop="1">
      <c r="A42" s="109">
        <v>3</v>
      </c>
      <c r="B42" s="110" t="s">
        <v>61</v>
      </c>
      <c r="C42" s="111"/>
      <c r="D42" s="150"/>
      <c r="E42" s="112" t="s">
        <v>29</v>
      </c>
      <c r="F42" s="113">
        <f>SUBTOTAL(9,F43:F53)</f>
        <v>13242.829999999998</v>
      </c>
      <c r="G42" s="114"/>
      <c r="H42" s="115"/>
    </row>
    <row r="43" spans="1:8" s="80" customFormat="1" ht="15" customHeight="1" outlineLevel="2">
      <c r="A43" s="147" t="s">
        <v>62</v>
      </c>
      <c r="B43" s="185" t="s">
        <v>139</v>
      </c>
      <c r="C43" s="186"/>
      <c r="D43" s="187"/>
      <c r="E43" s="123"/>
      <c r="F43" s="124"/>
      <c r="G43" s="125"/>
      <c r="H43" s="126"/>
    </row>
    <row r="44" spans="1:8" s="46" customFormat="1" ht="30" customHeight="1" outlineLevel="1">
      <c r="A44" s="164" t="s">
        <v>141</v>
      </c>
      <c r="B44" s="165" t="s">
        <v>150</v>
      </c>
      <c r="C44" s="193" t="s">
        <v>10</v>
      </c>
      <c r="D44" s="152">
        <v>35.42</v>
      </c>
      <c r="E44" s="117">
        <v>93.23</v>
      </c>
      <c r="F44" s="118">
        <f>ROUND((D44*E44),2)</f>
        <v>3302.21</v>
      </c>
      <c r="G44" s="85">
        <v>92412</v>
      </c>
      <c r="H44" s="116" t="s">
        <v>46</v>
      </c>
    </row>
    <row r="45" spans="1:8" s="46" customFormat="1" ht="30" customHeight="1" outlineLevel="1">
      <c r="A45" s="164" t="s">
        <v>142</v>
      </c>
      <c r="B45" s="165" t="s">
        <v>151</v>
      </c>
      <c r="C45" s="193" t="s">
        <v>10</v>
      </c>
      <c r="D45" s="152">
        <v>43.56</v>
      </c>
      <c r="E45" s="117">
        <v>97.22</v>
      </c>
      <c r="F45" s="118">
        <f>ROUND((D45*E45),2)</f>
        <v>4234.8999999999996</v>
      </c>
      <c r="G45" s="85">
        <v>92448</v>
      </c>
      <c r="H45" s="116" t="s">
        <v>46</v>
      </c>
    </row>
    <row r="46" spans="1:8" s="80" customFormat="1" ht="15" customHeight="1" outlineLevel="2">
      <c r="A46" s="147" t="s">
        <v>63</v>
      </c>
      <c r="B46" s="185" t="s">
        <v>115</v>
      </c>
      <c r="C46" s="186"/>
      <c r="D46" s="187"/>
      <c r="E46" s="123"/>
      <c r="F46" s="124"/>
      <c r="G46" s="125"/>
      <c r="H46" s="126"/>
    </row>
    <row r="47" spans="1:8" s="53" customFormat="1" ht="30" customHeight="1" outlineLevel="1">
      <c r="A47" s="170" t="s">
        <v>130</v>
      </c>
      <c r="B47" s="165" t="s">
        <v>145</v>
      </c>
      <c r="C47" s="193" t="s">
        <v>14</v>
      </c>
      <c r="D47" s="152">
        <v>76.259999999999991</v>
      </c>
      <c r="E47" s="117">
        <v>14.56</v>
      </c>
      <c r="F47" s="118">
        <f>ROUND((D47*E47),2)</f>
        <v>1110.3499999999999</v>
      </c>
      <c r="G47" s="129">
        <v>92775</v>
      </c>
      <c r="H47" s="116" t="s">
        <v>46</v>
      </c>
    </row>
    <row r="48" spans="1:8" s="53" customFormat="1" ht="30" customHeight="1" outlineLevel="1">
      <c r="A48" s="170" t="s">
        <v>131</v>
      </c>
      <c r="B48" s="165" t="s">
        <v>146</v>
      </c>
      <c r="C48" s="193" t="s">
        <v>14</v>
      </c>
      <c r="D48" s="152">
        <v>125.63</v>
      </c>
      <c r="E48" s="117">
        <v>9.06</v>
      </c>
      <c r="F48" s="118">
        <f>ROUND((D48*E48),2)</f>
        <v>1138.21</v>
      </c>
      <c r="G48" s="129">
        <v>92778</v>
      </c>
      <c r="H48" s="116" t="s">
        <v>46</v>
      </c>
    </row>
    <row r="49" spans="1:8" s="53" customFormat="1" ht="30" customHeight="1" outlineLevel="1">
      <c r="A49" s="170" t="s">
        <v>132</v>
      </c>
      <c r="B49" s="165" t="s">
        <v>147</v>
      </c>
      <c r="C49" s="193" t="s">
        <v>14</v>
      </c>
      <c r="D49" s="152">
        <v>139.72999999999999</v>
      </c>
      <c r="E49" s="117">
        <v>7.87</v>
      </c>
      <c r="F49" s="118">
        <f>ROUND((D49*E49),2)</f>
        <v>1099.68</v>
      </c>
      <c r="G49" s="129">
        <v>92779</v>
      </c>
      <c r="H49" s="116" t="s">
        <v>46</v>
      </c>
    </row>
    <row r="50" spans="1:8" s="80" customFormat="1" ht="15" customHeight="1" outlineLevel="2">
      <c r="A50" s="147" t="s">
        <v>60</v>
      </c>
      <c r="B50" s="185" t="s">
        <v>138</v>
      </c>
      <c r="C50" s="186"/>
      <c r="D50" s="187"/>
      <c r="E50" s="123"/>
      <c r="F50" s="124"/>
      <c r="G50" s="125"/>
      <c r="H50" s="126"/>
    </row>
    <row r="51" spans="1:8" s="46" customFormat="1" ht="30.75" customHeight="1" outlineLevel="1">
      <c r="A51" s="170" t="s">
        <v>143</v>
      </c>
      <c r="B51" s="165" t="s">
        <v>148</v>
      </c>
      <c r="C51" s="166" t="s">
        <v>12</v>
      </c>
      <c r="D51" s="152">
        <v>2.04</v>
      </c>
      <c r="E51" s="117">
        <v>409.93</v>
      </c>
      <c r="F51" s="118">
        <f>ROUND((D51*E51),2)</f>
        <v>836.26</v>
      </c>
      <c r="G51" s="119">
        <v>92722</v>
      </c>
      <c r="H51" s="116" t="s">
        <v>46</v>
      </c>
    </row>
    <row r="52" spans="1:8" s="53" customFormat="1" ht="30" customHeight="1" outlineLevel="1">
      <c r="A52" s="170" t="s">
        <v>144</v>
      </c>
      <c r="B52" s="165" t="s">
        <v>149</v>
      </c>
      <c r="C52" s="166" t="s">
        <v>12</v>
      </c>
      <c r="D52" s="152">
        <v>2.67</v>
      </c>
      <c r="E52" s="117">
        <v>411.76</v>
      </c>
      <c r="F52" s="118">
        <f>ROUND((D52*E52),2)</f>
        <v>1099.4000000000001</v>
      </c>
      <c r="G52" s="129" t="s">
        <v>43</v>
      </c>
      <c r="H52" s="116" t="s">
        <v>18</v>
      </c>
    </row>
    <row r="53" spans="1:8" s="53" customFormat="1" ht="30.75" customHeight="1" outlineLevel="1" thickBot="1">
      <c r="A53" s="170" t="s">
        <v>64</v>
      </c>
      <c r="B53" s="162" t="s">
        <v>166</v>
      </c>
      <c r="C53" s="211" t="s">
        <v>10</v>
      </c>
      <c r="D53" s="152">
        <v>5.17</v>
      </c>
      <c r="E53" s="72">
        <v>81.59</v>
      </c>
      <c r="F53" s="73">
        <f>ROUND((D53*E53),2)</f>
        <v>421.82</v>
      </c>
      <c r="G53" s="74">
        <v>83738</v>
      </c>
      <c r="H53" s="116" t="s">
        <v>46</v>
      </c>
    </row>
    <row r="54" spans="1:8" s="46" customFormat="1" ht="16.5" thickTop="1">
      <c r="A54" s="109">
        <v>4</v>
      </c>
      <c r="B54" s="110" t="s">
        <v>65</v>
      </c>
      <c r="C54" s="111"/>
      <c r="D54" s="150"/>
      <c r="E54" s="112" t="s">
        <v>29</v>
      </c>
      <c r="F54" s="113">
        <f>SUBTOTAL(9,F55:F56)</f>
        <v>8693.16</v>
      </c>
      <c r="G54" s="114"/>
      <c r="H54" s="115"/>
    </row>
    <row r="55" spans="1:8" s="65" customFormat="1" ht="30" outlineLevel="1">
      <c r="A55" s="140" t="s">
        <v>66</v>
      </c>
      <c r="B55" s="194" t="s">
        <v>174</v>
      </c>
      <c r="C55" s="195" t="s">
        <v>10</v>
      </c>
      <c r="D55" s="196">
        <v>88.699999999999974</v>
      </c>
      <c r="E55" s="131">
        <v>89.05</v>
      </c>
      <c r="F55" s="132">
        <f>ROUND((D55*E55),2)</f>
        <v>7898.74</v>
      </c>
      <c r="G55" s="133" t="s">
        <v>276</v>
      </c>
      <c r="H55" s="116" t="s">
        <v>18</v>
      </c>
    </row>
    <row r="56" spans="1:8" s="65" customFormat="1" ht="15.75" outlineLevel="1" thickBot="1">
      <c r="A56" s="140" t="s">
        <v>67</v>
      </c>
      <c r="B56" s="194" t="s">
        <v>175</v>
      </c>
      <c r="C56" s="195" t="s">
        <v>15</v>
      </c>
      <c r="D56" s="196">
        <v>17.11</v>
      </c>
      <c r="E56" s="131">
        <v>46.43</v>
      </c>
      <c r="F56" s="132">
        <f>ROUND((D56*E56),2)</f>
        <v>794.42</v>
      </c>
      <c r="G56" s="134">
        <v>93188</v>
      </c>
      <c r="H56" s="116" t="s">
        <v>46</v>
      </c>
    </row>
    <row r="57" spans="1:8" s="46" customFormat="1" ht="16.5" thickTop="1">
      <c r="A57" s="109">
        <v>5</v>
      </c>
      <c r="B57" s="110" t="s">
        <v>68</v>
      </c>
      <c r="C57" s="111"/>
      <c r="D57" s="150"/>
      <c r="E57" s="112" t="s">
        <v>29</v>
      </c>
      <c r="F57" s="113">
        <f>SUBTOTAL(9,F59:F66)</f>
        <v>16897.32</v>
      </c>
      <c r="G57" s="114"/>
      <c r="H57" s="115"/>
    </row>
    <row r="58" spans="1:8" s="161" customFormat="1" outlineLevel="1">
      <c r="A58" s="147" t="s">
        <v>160</v>
      </c>
      <c r="B58" s="185" t="s">
        <v>277</v>
      </c>
      <c r="C58" s="186"/>
      <c r="D58" s="187"/>
      <c r="E58" s="123"/>
      <c r="F58" s="124"/>
      <c r="G58" s="125"/>
      <c r="H58" s="126"/>
    </row>
    <row r="59" spans="1:8" s="78" customFormat="1" outlineLevel="1">
      <c r="A59" s="140" t="s">
        <v>278</v>
      </c>
      <c r="B59" s="194" t="s">
        <v>281</v>
      </c>
      <c r="C59" s="195" t="s">
        <v>17</v>
      </c>
      <c r="D59" s="196">
        <v>5</v>
      </c>
      <c r="E59" s="131">
        <v>532.34</v>
      </c>
      <c r="F59" s="132">
        <f>ROUND((D59*E59),2)</f>
        <v>2661.7</v>
      </c>
      <c r="G59" s="198">
        <v>92604</v>
      </c>
      <c r="H59" s="116" t="s">
        <v>46</v>
      </c>
    </row>
    <row r="60" spans="1:8" s="161" customFormat="1" outlineLevel="1">
      <c r="A60" s="140" t="s">
        <v>279</v>
      </c>
      <c r="B60" s="194" t="s">
        <v>282</v>
      </c>
      <c r="C60" s="169" t="s">
        <v>10</v>
      </c>
      <c r="D60" s="196">
        <v>99</v>
      </c>
      <c r="E60" s="131">
        <v>31.68</v>
      </c>
      <c r="F60" s="132">
        <f>ROUND((D60*E60),2)</f>
        <v>3136.32</v>
      </c>
      <c r="G60" s="198">
        <v>92580</v>
      </c>
      <c r="H60" s="116" t="s">
        <v>46</v>
      </c>
    </row>
    <row r="61" spans="1:8" s="161" customFormat="1" outlineLevel="1">
      <c r="A61" s="140" t="s">
        <v>280</v>
      </c>
      <c r="B61" s="197" t="s">
        <v>283</v>
      </c>
      <c r="C61" s="169" t="s">
        <v>299</v>
      </c>
      <c r="D61" s="196">
        <v>165.04</v>
      </c>
      <c r="E61" s="131">
        <v>16.010000000000002</v>
      </c>
      <c r="F61" s="132">
        <f>ROUND((D61*E61),2)</f>
        <v>2642.29</v>
      </c>
      <c r="G61" s="207" t="s">
        <v>290</v>
      </c>
      <c r="H61" s="116" t="s">
        <v>18</v>
      </c>
    </row>
    <row r="62" spans="1:8" s="78" customFormat="1" outlineLevel="1">
      <c r="A62" s="140" t="s">
        <v>356</v>
      </c>
      <c r="B62" s="197" t="s">
        <v>176</v>
      </c>
      <c r="C62" s="195" t="s">
        <v>10</v>
      </c>
      <c r="D62" s="196">
        <v>99</v>
      </c>
      <c r="E62" s="131">
        <v>45.35</v>
      </c>
      <c r="F62" s="132">
        <f>ROUND((D62*E62),2)</f>
        <v>4489.6499999999996</v>
      </c>
      <c r="G62" s="135">
        <v>94213</v>
      </c>
      <c r="H62" s="116" t="s">
        <v>46</v>
      </c>
    </row>
    <row r="63" spans="1:8" s="161" customFormat="1" outlineLevel="1">
      <c r="A63" s="140" t="s">
        <v>69</v>
      </c>
      <c r="B63" s="194" t="s">
        <v>298</v>
      </c>
      <c r="C63" s="169" t="s">
        <v>10</v>
      </c>
      <c r="D63" s="196">
        <v>28.38</v>
      </c>
      <c r="E63" s="131">
        <v>46.47</v>
      </c>
      <c r="F63" s="132">
        <f>ROUND((D63*E63),2)</f>
        <v>1318.82</v>
      </c>
      <c r="G63" s="195" t="s">
        <v>297</v>
      </c>
      <c r="H63" s="116" t="s">
        <v>18</v>
      </c>
    </row>
    <row r="64" spans="1:8" s="80" customFormat="1" ht="15" customHeight="1" outlineLevel="2">
      <c r="A64" s="147" t="s">
        <v>70</v>
      </c>
      <c r="B64" s="185" t="s">
        <v>359</v>
      </c>
      <c r="C64" s="186"/>
      <c r="D64" s="187"/>
      <c r="E64" s="123"/>
      <c r="F64" s="124"/>
      <c r="G64" s="125"/>
      <c r="H64" s="126"/>
    </row>
    <row r="65" spans="1:8" s="53" customFormat="1" ht="30" outlineLevel="1">
      <c r="A65" s="140" t="s">
        <v>357</v>
      </c>
      <c r="B65" s="194" t="s">
        <v>177</v>
      </c>
      <c r="C65" s="195" t="s">
        <v>15</v>
      </c>
      <c r="D65" s="196">
        <v>22.7</v>
      </c>
      <c r="E65" s="131">
        <v>66.64</v>
      </c>
      <c r="F65" s="132">
        <f>ROUND((D65*E65),2)</f>
        <v>1512.73</v>
      </c>
      <c r="G65" s="134">
        <v>94228</v>
      </c>
      <c r="H65" s="116" t="s">
        <v>46</v>
      </c>
    </row>
    <row r="66" spans="1:8" s="78" customFormat="1" ht="30.75" outlineLevel="1" thickBot="1">
      <c r="A66" s="140" t="s">
        <v>358</v>
      </c>
      <c r="B66" s="194" t="s">
        <v>178</v>
      </c>
      <c r="C66" s="195" t="s">
        <v>15</v>
      </c>
      <c r="D66" s="196">
        <v>31.7</v>
      </c>
      <c r="E66" s="131">
        <v>35.83</v>
      </c>
      <c r="F66" s="132">
        <f>ROUND((D66*E66),2)</f>
        <v>1135.81</v>
      </c>
      <c r="G66" s="134">
        <v>94231</v>
      </c>
      <c r="H66" s="116" t="s">
        <v>46</v>
      </c>
    </row>
    <row r="67" spans="1:8" s="46" customFormat="1" ht="16.5" thickTop="1">
      <c r="A67" s="109">
        <v>6</v>
      </c>
      <c r="B67" s="110" t="s">
        <v>71</v>
      </c>
      <c r="C67" s="111"/>
      <c r="D67" s="150"/>
      <c r="E67" s="112" t="s">
        <v>29</v>
      </c>
      <c r="F67" s="113">
        <f>SUBTOTAL(9,F68:F68)</f>
        <v>3902.4</v>
      </c>
      <c r="G67" s="114"/>
      <c r="H67" s="115"/>
    </row>
    <row r="68" spans="1:8" s="78" customFormat="1" ht="30" customHeight="1" outlineLevel="1" thickBot="1">
      <c r="A68" s="140" t="s">
        <v>371</v>
      </c>
      <c r="B68" s="194" t="s">
        <v>153</v>
      </c>
      <c r="C68" s="195" t="s">
        <v>10</v>
      </c>
      <c r="D68" s="196">
        <v>86.259999999999991</v>
      </c>
      <c r="E68" s="131">
        <v>45.24</v>
      </c>
      <c r="F68" s="132">
        <f>ROUND((D68*E68),2)</f>
        <v>3902.4</v>
      </c>
      <c r="G68" s="134">
        <v>96111</v>
      </c>
      <c r="H68" s="116" t="s">
        <v>46</v>
      </c>
    </row>
    <row r="69" spans="1:8" s="46" customFormat="1" ht="16.5" thickTop="1">
      <c r="A69" s="109">
        <v>7</v>
      </c>
      <c r="B69" s="110" t="s">
        <v>72</v>
      </c>
      <c r="C69" s="111"/>
      <c r="D69" s="150"/>
      <c r="E69" s="112" t="s">
        <v>29</v>
      </c>
      <c r="F69" s="113">
        <f>SUBTOTAL(9,F70:F73)</f>
        <v>8500.4200000000019</v>
      </c>
      <c r="G69" s="114"/>
      <c r="H69" s="115"/>
    </row>
    <row r="70" spans="1:8" s="78" customFormat="1" outlineLevel="1">
      <c r="A70" s="140" t="s">
        <v>73</v>
      </c>
      <c r="B70" s="199" t="s">
        <v>16</v>
      </c>
      <c r="C70" s="200" t="s">
        <v>10</v>
      </c>
      <c r="D70" s="201">
        <v>169.01000000000002</v>
      </c>
      <c r="E70" s="75">
        <v>3.76</v>
      </c>
      <c r="F70" s="76">
        <f>ROUND((D70*E70),2)</f>
        <v>635.48</v>
      </c>
      <c r="G70" s="77">
        <v>87879</v>
      </c>
      <c r="H70" s="116" t="s">
        <v>46</v>
      </c>
    </row>
    <row r="71" spans="1:8" s="78" customFormat="1" outlineLevel="1">
      <c r="A71" s="140" t="s">
        <v>74</v>
      </c>
      <c r="B71" s="194" t="s">
        <v>248</v>
      </c>
      <c r="C71" s="195" t="s">
        <v>10</v>
      </c>
      <c r="D71" s="196">
        <v>169.01000000000002</v>
      </c>
      <c r="E71" s="131">
        <v>31.25</v>
      </c>
      <c r="F71" s="132">
        <f>ROUND((D71*E71),2)</f>
        <v>5281.56</v>
      </c>
      <c r="G71" s="134">
        <v>89173</v>
      </c>
      <c r="H71" s="116" t="s">
        <v>46</v>
      </c>
    </row>
    <row r="72" spans="1:8" s="78" customFormat="1" outlineLevel="1">
      <c r="A72" s="140" t="s">
        <v>75</v>
      </c>
      <c r="B72" s="194" t="s">
        <v>249</v>
      </c>
      <c r="C72" s="195" t="s">
        <v>10</v>
      </c>
      <c r="D72" s="196">
        <v>44.42</v>
      </c>
      <c r="E72" s="131">
        <v>55.12</v>
      </c>
      <c r="F72" s="132">
        <f>ROUND((D72*E72),2)</f>
        <v>2448.4299999999998</v>
      </c>
      <c r="G72" s="160">
        <v>89170</v>
      </c>
      <c r="H72" s="116" t="s">
        <v>46</v>
      </c>
    </row>
    <row r="73" spans="1:8" s="78" customFormat="1" ht="30.75" outlineLevel="1" thickBot="1">
      <c r="A73" s="140" t="s">
        <v>76</v>
      </c>
      <c r="B73" s="194" t="s">
        <v>179</v>
      </c>
      <c r="C73" s="195" t="s">
        <v>10</v>
      </c>
      <c r="D73" s="152">
        <v>0.56000000000000005</v>
      </c>
      <c r="E73" s="136">
        <v>240.98</v>
      </c>
      <c r="F73" s="137">
        <f>ROUND((D73*E73),2)</f>
        <v>134.94999999999999</v>
      </c>
      <c r="G73" s="135">
        <v>84190</v>
      </c>
      <c r="H73" s="116" t="s">
        <v>46</v>
      </c>
    </row>
    <row r="74" spans="1:8" s="46" customFormat="1" ht="16.5" thickTop="1">
      <c r="A74" s="109">
        <v>8</v>
      </c>
      <c r="B74" s="110" t="s">
        <v>77</v>
      </c>
      <c r="C74" s="111"/>
      <c r="D74" s="150"/>
      <c r="E74" s="112" t="s">
        <v>29</v>
      </c>
      <c r="F74" s="113">
        <f>SUBTOTAL(9,F75:F85)</f>
        <v>18352.550000000003</v>
      </c>
      <c r="G74" s="114"/>
      <c r="H74" s="115"/>
    </row>
    <row r="75" spans="1:8" s="53" customFormat="1" outlineLevel="1">
      <c r="A75" s="164" t="s">
        <v>78</v>
      </c>
      <c r="B75" s="81" t="s">
        <v>154</v>
      </c>
      <c r="C75" s="93" t="s">
        <v>10</v>
      </c>
      <c r="D75" s="153">
        <v>111.88999999999999</v>
      </c>
      <c r="E75" s="47">
        <v>9.75</v>
      </c>
      <c r="F75" s="48">
        <f>ROUND((D75*E75),2)</f>
        <v>1090.93</v>
      </c>
      <c r="G75" s="84" t="s">
        <v>44</v>
      </c>
      <c r="H75" s="116" t="s">
        <v>18</v>
      </c>
    </row>
    <row r="76" spans="1:8" s="78" customFormat="1" outlineLevel="1">
      <c r="A76" s="164" t="s">
        <v>79</v>
      </c>
      <c r="B76" s="194" t="s">
        <v>362</v>
      </c>
      <c r="C76" s="195" t="s">
        <v>12</v>
      </c>
      <c r="D76" s="196">
        <v>22.38</v>
      </c>
      <c r="E76" s="131">
        <v>95.32</v>
      </c>
      <c r="F76" s="132">
        <f t="shared" ref="F76:F85" si="1">ROUND((D76*E76),2)</f>
        <v>2133.2600000000002</v>
      </c>
      <c r="G76" s="133">
        <v>88549</v>
      </c>
      <c r="H76" s="116" t="s">
        <v>46</v>
      </c>
    </row>
    <row r="77" spans="1:8" s="78" customFormat="1" outlineLevel="1">
      <c r="A77" s="164" t="s">
        <v>80</v>
      </c>
      <c r="B77" s="194" t="s">
        <v>170</v>
      </c>
      <c r="C77" s="195" t="s">
        <v>10</v>
      </c>
      <c r="D77" s="196">
        <v>111.88999999999999</v>
      </c>
      <c r="E77" s="131">
        <v>6.81</v>
      </c>
      <c r="F77" s="132">
        <f t="shared" si="1"/>
        <v>761.97</v>
      </c>
      <c r="G77" s="134">
        <v>68053</v>
      </c>
      <c r="H77" s="116" t="s">
        <v>46</v>
      </c>
    </row>
    <row r="78" spans="1:8" s="78" customFormat="1" ht="30" outlineLevel="1">
      <c r="A78" s="164" t="s">
        <v>81</v>
      </c>
      <c r="B78" s="165" t="s">
        <v>180</v>
      </c>
      <c r="C78" s="195" t="s">
        <v>10</v>
      </c>
      <c r="D78" s="196">
        <v>111.88999999999999</v>
      </c>
      <c r="E78" s="131">
        <v>11.34</v>
      </c>
      <c r="F78" s="132">
        <f t="shared" si="1"/>
        <v>1268.83</v>
      </c>
      <c r="G78" s="168">
        <v>85662</v>
      </c>
      <c r="H78" s="116" t="s">
        <v>46</v>
      </c>
    </row>
    <row r="79" spans="1:8" s="78" customFormat="1" outlineLevel="1">
      <c r="A79" s="164" t="s">
        <v>82</v>
      </c>
      <c r="B79" s="194" t="s">
        <v>181</v>
      </c>
      <c r="C79" s="195" t="s">
        <v>12</v>
      </c>
      <c r="D79" s="196">
        <v>7.83</v>
      </c>
      <c r="E79" s="131">
        <v>400.13</v>
      </c>
      <c r="F79" s="132">
        <f t="shared" si="1"/>
        <v>3133.02</v>
      </c>
      <c r="G79" s="28">
        <v>92723</v>
      </c>
      <c r="H79" s="116" t="s">
        <v>46</v>
      </c>
    </row>
    <row r="80" spans="1:8" s="78" customFormat="1" outlineLevel="1">
      <c r="A80" s="164" t="s">
        <v>83</v>
      </c>
      <c r="B80" s="165" t="s">
        <v>182</v>
      </c>
      <c r="C80" s="195" t="s">
        <v>10</v>
      </c>
      <c r="D80" s="196">
        <v>111.88999999999999</v>
      </c>
      <c r="E80" s="136">
        <v>37.01</v>
      </c>
      <c r="F80" s="137">
        <f>ROUND((D80*E80),2)</f>
        <v>4141.05</v>
      </c>
      <c r="G80" s="168">
        <v>87630</v>
      </c>
      <c r="H80" s="116" t="s">
        <v>46</v>
      </c>
    </row>
    <row r="81" spans="1:8" s="161" customFormat="1" outlineLevel="1">
      <c r="A81" s="164" t="s">
        <v>84</v>
      </c>
      <c r="B81" s="165" t="s">
        <v>183</v>
      </c>
      <c r="C81" s="169" t="s">
        <v>10</v>
      </c>
      <c r="D81" s="196">
        <v>11.5</v>
      </c>
      <c r="E81" s="136">
        <v>20.99</v>
      </c>
      <c r="F81" s="137">
        <f>ROUND((D81*E81),2)</f>
        <v>241.39</v>
      </c>
      <c r="G81" s="134" t="s">
        <v>45</v>
      </c>
      <c r="H81" s="116" t="s">
        <v>18</v>
      </c>
    </row>
    <row r="82" spans="1:8" s="98" customFormat="1" ht="30" outlineLevel="1">
      <c r="A82" s="164" t="s">
        <v>85</v>
      </c>
      <c r="B82" s="194" t="s">
        <v>169</v>
      </c>
      <c r="C82" s="195" t="s">
        <v>10</v>
      </c>
      <c r="D82" s="196">
        <v>21.11</v>
      </c>
      <c r="E82" s="131">
        <v>40.78</v>
      </c>
      <c r="F82" s="132">
        <f>ROUND((D82*E82),2)</f>
        <v>860.87</v>
      </c>
      <c r="G82" s="119">
        <v>87247</v>
      </c>
      <c r="H82" s="116" t="s">
        <v>46</v>
      </c>
    </row>
    <row r="83" spans="1:8" s="78" customFormat="1" ht="30" outlineLevel="1">
      <c r="A83" s="164" t="s">
        <v>86</v>
      </c>
      <c r="B83" s="194" t="s">
        <v>168</v>
      </c>
      <c r="C83" s="195" t="s">
        <v>10</v>
      </c>
      <c r="D83" s="196">
        <v>14.85</v>
      </c>
      <c r="E83" s="131">
        <v>40.78</v>
      </c>
      <c r="F83" s="132">
        <f t="shared" si="1"/>
        <v>605.58000000000004</v>
      </c>
      <c r="G83" s="119">
        <v>87247</v>
      </c>
      <c r="H83" s="116" t="s">
        <v>46</v>
      </c>
    </row>
    <row r="84" spans="1:8" s="78" customFormat="1" ht="30" outlineLevel="1">
      <c r="A84" s="164" t="s">
        <v>87</v>
      </c>
      <c r="B84" s="194" t="s">
        <v>284</v>
      </c>
      <c r="C84" s="195" t="s">
        <v>10</v>
      </c>
      <c r="D84" s="196">
        <v>50.3</v>
      </c>
      <c r="E84" s="131">
        <v>80.2</v>
      </c>
      <c r="F84" s="132">
        <f t="shared" si="1"/>
        <v>4034.06</v>
      </c>
      <c r="G84" s="134">
        <v>84191</v>
      </c>
      <c r="H84" s="116" t="s">
        <v>46</v>
      </c>
    </row>
    <row r="85" spans="1:8" s="78" customFormat="1" ht="15.75" outlineLevel="1" thickBot="1">
      <c r="A85" s="164" t="s">
        <v>88</v>
      </c>
      <c r="B85" s="165" t="s">
        <v>167</v>
      </c>
      <c r="C85" s="195" t="s">
        <v>15</v>
      </c>
      <c r="D85" s="196">
        <v>14.78</v>
      </c>
      <c r="E85" s="131">
        <v>5.52</v>
      </c>
      <c r="F85" s="132">
        <f t="shared" si="1"/>
        <v>81.59</v>
      </c>
      <c r="G85" s="119">
        <v>88648</v>
      </c>
      <c r="H85" s="116" t="s">
        <v>46</v>
      </c>
    </row>
    <row r="86" spans="1:8" s="46" customFormat="1" ht="16.5" thickTop="1">
      <c r="A86" s="109">
        <v>9</v>
      </c>
      <c r="B86" s="110" t="s">
        <v>89</v>
      </c>
      <c r="C86" s="111"/>
      <c r="D86" s="150"/>
      <c r="E86" s="112" t="s">
        <v>29</v>
      </c>
      <c r="F86" s="113">
        <f>SUBTOTAL(9,F87:F110)</f>
        <v>8517.6200000000008</v>
      </c>
      <c r="G86" s="114"/>
      <c r="H86" s="115"/>
    </row>
    <row r="87" spans="1:8" s="80" customFormat="1" outlineLevel="2">
      <c r="A87" s="120" t="s">
        <v>90</v>
      </c>
      <c r="B87" s="139" t="s">
        <v>114</v>
      </c>
      <c r="C87" s="122"/>
      <c r="D87" s="151"/>
      <c r="E87" s="123"/>
      <c r="F87" s="124"/>
      <c r="G87" s="125"/>
      <c r="H87" s="126"/>
    </row>
    <row r="88" spans="1:8" s="80" customFormat="1" outlineLevel="2">
      <c r="A88" s="138" t="s">
        <v>250</v>
      </c>
      <c r="B88" s="165" t="s">
        <v>336</v>
      </c>
      <c r="C88" s="171" t="s">
        <v>15</v>
      </c>
      <c r="D88" s="167">
        <v>10</v>
      </c>
      <c r="E88" s="102">
        <v>13.03</v>
      </c>
      <c r="F88" s="105">
        <f>ROUND((D88*E88),2)</f>
        <v>130.30000000000001</v>
      </c>
      <c r="G88" s="189">
        <v>93008</v>
      </c>
      <c r="H88" s="130" t="s">
        <v>46</v>
      </c>
    </row>
    <row r="89" spans="1:8" s="80" customFormat="1" outlineLevel="2">
      <c r="A89" s="138" t="s">
        <v>251</v>
      </c>
      <c r="B89" s="165" t="s">
        <v>335</v>
      </c>
      <c r="C89" s="171" t="s">
        <v>15</v>
      </c>
      <c r="D89" s="167">
        <v>40</v>
      </c>
      <c r="E89" s="102">
        <v>7.2</v>
      </c>
      <c r="F89" s="105">
        <f>ROUND((D89*E89),2)</f>
        <v>288</v>
      </c>
      <c r="G89" s="171">
        <v>91931</v>
      </c>
      <c r="H89" s="130" t="s">
        <v>46</v>
      </c>
    </row>
    <row r="90" spans="1:8" s="79" customFormat="1" outlineLevel="1">
      <c r="A90" s="120" t="s">
        <v>91</v>
      </c>
      <c r="B90" s="121" t="s">
        <v>222</v>
      </c>
      <c r="C90" s="122"/>
      <c r="D90" s="151"/>
      <c r="E90" s="123"/>
      <c r="F90" s="124"/>
      <c r="G90" s="125"/>
      <c r="H90" s="126"/>
    </row>
    <row r="91" spans="1:8" s="80" customFormat="1" outlineLevel="2">
      <c r="A91" s="138" t="s">
        <v>252</v>
      </c>
      <c r="B91" s="165" t="s">
        <v>337</v>
      </c>
      <c r="C91" s="171" t="s">
        <v>15</v>
      </c>
      <c r="D91" s="167">
        <v>8</v>
      </c>
      <c r="E91" s="102">
        <v>8.6</v>
      </c>
      <c r="F91" s="105">
        <f t="shared" ref="F91:F96" si="2">ROUND((D91*E91),2)</f>
        <v>68.8</v>
      </c>
      <c r="G91" s="189">
        <v>91846</v>
      </c>
      <c r="H91" s="130" t="s">
        <v>46</v>
      </c>
    </row>
    <row r="92" spans="1:8" s="80" customFormat="1" outlineLevel="2">
      <c r="A92" s="138" t="s">
        <v>253</v>
      </c>
      <c r="B92" s="165" t="s">
        <v>338</v>
      </c>
      <c r="C92" s="171" t="s">
        <v>15</v>
      </c>
      <c r="D92" s="167">
        <v>8</v>
      </c>
      <c r="E92" s="102">
        <v>10.61</v>
      </c>
      <c r="F92" s="105">
        <f t="shared" si="2"/>
        <v>84.88</v>
      </c>
      <c r="G92" s="171">
        <v>91932</v>
      </c>
      <c r="H92" s="130" t="s">
        <v>46</v>
      </c>
    </row>
    <row r="93" spans="1:8" s="80" customFormat="1" outlineLevel="2">
      <c r="A93" s="138" t="s">
        <v>254</v>
      </c>
      <c r="B93" s="220" t="s">
        <v>224</v>
      </c>
      <c r="C93" s="171" t="s">
        <v>12</v>
      </c>
      <c r="D93" s="167">
        <v>0.72</v>
      </c>
      <c r="E93" s="102">
        <v>77.16</v>
      </c>
      <c r="F93" s="105">
        <f t="shared" si="2"/>
        <v>55.56</v>
      </c>
      <c r="G93" s="171">
        <v>93358</v>
      </c>
      <c r="H93" s="130" t="s">
        <v>46</v>
      </c>
    </row>
    <row r="94" spans="1:8" s="80" customFormat="1" ht="30" outlineLevel="2">
      <c r="A94" s="138" t="s">
        <v>255</v>
      </c>
      <c r="B94" s="190" t="s">
        <v>227</v>
      </c>
      <c r="C94" s="171" t="s">
        <v>17</v>
      </c>
      <c r="D94" s="167">
        <v>1</v>
      </c>
      <c r="E94" s="102">
        <v>202.82</v>
      </c>
      <c r="F94" s="105">
        <f t="shared" si="2"/>
        <v>202.82</v>
      </c>
      <c r="G94" s="44">
        <v>83447</v>
      </c>
      <c r="H94" s="130" t="s">
        <v>46</v>
      </c>
    </row>
    <row r="95" spans="1:8" s="80" customFormat="1" ht="30" outlineLevel="2">
      <c r="A95" s="138" t="s">
        <v>256</v>
      </c>
      <c r="B95" s="220" t="s">
        <v>223</v>
      </c>
      <c r="C95" s="221" t="s">
        <v>17</v>
      </c>
      <c r="D95" s="222">
        <v>1</v>
      </c>
      <c r="E95" s="102">
        <v>44.69</v>
      </c>
      <c r="F95" s="105">
        <f t="shared" si="2"/>
        <v>44.69</v>
      </c>
      <c r="G95" s="134">
        <v>96985</v>
      </c>
      <c r="H95" s="130" t="s">
        <v>46</v>
      </c>
    </row>
    <row r="96" spans="1:8" s="80" customFormat="1" outlineLevel="2">
      <c r="A96" s="138" t="s">
        <v>257</v>
      </c>
      <c r="B96" s="220" t="s">
        <v>225</v>
      </c>
      <c r="C96" s="171" t="s">
        <v>12</v>
      </c>
      <c r="D96" s="167">
        <v>0.72</v>
      </c>
      <c r="E96" s="102">
        <v>46.78</v>
      </c>
      <c r="F96" s="105">
        <f t="shared" si="2"/>
        <v>33.68</v>
      </c>
      <c r="G96" s="171">
        <v>96995</v>
      </c>
      <c r="H96" s="130" t="s">
        <v>46</v>
      </c>
    </row>
    <row r="97" spans="1:8" s="80" customFormat="1" outlineLevel="2">
      <c r="A97" s="120" t="s">
        <v>92</v>
      </c>
      <c r="B97" s="121" t="s">
        <v>93</v>
      </c>
      <c r="C97" s="122"/>
      <c r="D97" s="151"/>
      <c r="E97" s="123"/>
      <c r="F97" s="124"/>
      <c r="G97" s="125"/>
      <c r="H97" s="126"/>
    </row>
    <row r="98" spans="1:8" s="80" customFormat="1" ht="45" outlineLevel="2">
      <c r="A98" s="138" t="s">
        <v>231</v>
      </c>
      <c r="B98" s="223" t="s">
        <v>236</v>
      </c>
      <c r="C98" s="171" t="s">
        <v>17</v>
      </c>
      <c r="D98" s="167">
        <v>1</v>
      </c>
      <c r="E98" s="102">
        <v>400.46</v>
      </c>
      <c r="F98" s="105">
        <f t="shared" ref="F98:F103" si="3">ROUND((D98*E98),2)</f>
        <v>400.46</v>
      </c>
      <c r="G98" s="171">
        <v>83463</v>
      </c>
      <c r="H98" s="130" t="s">
        <v>46</v>
      </c>
    </row>
    <row r="99" spans="1:8" s="80" customFormat="1" outlineLevel="2">
      <c r="A99" s="138" t="s">
        <v>241</v>
      </c>
      <c r="B99" s="223" t="s">
        <v>238</v>
      </c>
      <c r="C99" s="171" t="s">
        <v>17</v>
      </c>
      <c r="D99" s="167">
        <v>1</v>
      </c>
      <c r="E99" s="102">
        <v>15.45</v>
      </c>
      <c r="F99" s="105">
        <f t="shared" si="3"/>
        <v>15.45</v>
      </c>
      <c r="G99" s="171">
        <v>93653</v>
      </c>
      <c r="H99" s="130" t="s">
        <v>46</v>
      </c>
    </row>
    <row r="100" spans="1:8" s="80" customFormat="1" outlineLevel="2">
      <c r="A100" s="138" t="s">
        <v>259</v>
      </c>
      <c r="B100" s="223" t="s">
        <v>240</v>
      </c>
      <c r="C100" s="171" t="s">
        <v>17</v>
      </c>
      <c r="D100" s="167">
        <v>1</v>
      </c>
      <c r="E100" s="102">
        <v>16.170000000000002</v>
      </c>
      <c r="F100" s="105">
        <f t="shared" si="3"/>
        <v>16.170000000000002</v>
      </c>
      <c r="G100" s="171">
        <v>93654</v>
      </c>
      <c r="H100" s="130" t="s">
        <v>46</v>
      </c>
    </row>
    <row r="101" spans="1:8" s="80" customFormat="1" outlineLevel="2">
      <c r="A101" s="138" t="s">
        <v>260</v>
      </c>
      <c r="B101" s="223" t="s">
        <v>239</v>
      </c>
      <c r="C101" s="171" t="s">
        <v>17</v>
      </c>
      <c r="D101" s="167">
        <v>2</v>
      </c>
      <c r="E101" s="102">
        <v>17.309999999999999</v>
      </c>
      <c r="F101" s="105">
        <f t="shared" si="3"/>
        <v>34.619999999999997</v>
      </c>
      <c r="G101" s="171">
        <v>93656</v>
      </c>
      <c r="H101" s="130" t="s">
        <v>46</v>
      </c>
    </row>
    <row r="102" spans="1:8" s="80" customFormat="1" outlineLevel="2">
      <c r="A102" s="138" t="s">
        <v>339</v>
      </c>
      <c r="B102" s="223" t="s">
        <v>237</v>
      </c>
      <c r="C102" s="171" t="s">
        <v>17</v>
      </c>
      <c r="D102" s="167">
        <v>1</v>
      </c>
      <c r="E102" s="102">
        <v>108.82</v>
      </c>
      <c r="F102" s="105">
        <f t="shared" si="3"/>
        <v>108.82</v>
      </c>
      <c r="G102" s="171">
        <v>93671</v>
      </c>
      <c r="H102" s="130" t="s">
        <v>46</v>
      </c>
    </row>
    <row r="103" spans="1:8" s="80" customFormat="1" ht="30" outlineLevel="2">
      <c r="A103" s="138" t="s">
        <v>340</v>
      </c>
      <c r="B103" s="165" t="s">
        <v>232</v>
      </c>
      <c r="C103" s="171" t="s">
        <v>17</v>
      </c>
      <c r="D103" s="167">
        <v>2</v>
      </c>
      <c r="E103" s="102">
        <v>209.07</v>
      </c>
      <c r="F103" s="105">
        <f t="shared" si="3"/>
        <v>418.14</v>
      </c>
      <c r="G103" s="171" t="s">
        <v>258</v>
      </c>
      <c r="H103" s="130" t="s">
        <v>18</v>
      </c>
    </row>
    <row r="104" spans="1:8" s="80" customFormat="1" outlineLevel="2">
      <c r="A104" s="120" t="s">
        <v>94</v>
      </c>
      <c r="B104" s="121" t="s">
        <v>235</v>
      </c>
      <c r="C104" s="122"/>
      <c r="D104" s="151"/>
      <c r="E104" s="123"/>
      <c r="F104" s="124"/>
      <c r="G104" s="125"/>
      <c r="H104" s="126"/>
    </row>
    <row r="105" spans="1:8" s="80" customFormat="1" ht="30" outlineLevel="2">
      <c r="A105" s="138" t="s">
        <v>244</v>
      </c>
      <c r="B105" s="165" t="s">
        <v>242</v>
      </c>
      <c r="C105" s="171" t="s">
        <v>17</v>
      </c>
      <c r="D105" s="191">
        <v>16</v>
      </c>
      <c r="E105" s="102">
        <v>144.52000000000001</v>
      </c>
      <c r="F105" s="105">
        <f>ROUND((D105*E105),2)</f>
        <v>2312.3200000000002</v>
      </c>
      <c r="G105" s="171">
        <v>93128</v>
      </c>
      <c r="H105" s="130" t="s">
        <v>46</v>
      </c>
    </row>
    <row r="106" spans="1:8" s="80" customFormat="1" ht="30" outlineLevel="2">
      <c r="A106" s="138" t="s">
        <v>226</v>
      </c>
      <c r="B106" s="224" t="s">
        <v>243</v>
      </c>
      <c r="C106" s="171" t="s">
        <v>17</v>
      </c>
      <c r="D106" s="191">
        <v>16</v>
      </c>
      <c r="E106" s="102">
        <v>94.41</v>
      </c>
      <c r="F106" s="105">
        <f>ROUND((D106*E106),2)</f>
        <v>1510.56</v>
      </c>
      <c r="G106" s="171">
        <v>97586</v>
      </c>
      <c r="H106" s="130" t="s">
        <v>46</v>
      </c>
    </row>
    <row r="107" spans="1:8" s="80" customFormat="1" outlineLevel="2">
      <c r="A107" s="120" t="s">
        <v>95</v>
      </c>
      <c r="B107" s="121" t="s">
        <v>234</v>
      </c>
      <c r="C107" s="122"/>
      <c r="D107" s="151"/>
      <c r="E107" s="123"/>
      <c r="F107" s="124"/>
      <c r="G107" s="125"/>
      <c r="H107" s="126"/>
    </row>
    <row r="108" spans="1:8" s="80" customFormat="1" ht="30" outlineLevel="2">
      <c r="A108" s="138" t="s">
        <v>228</v>
      </c>
      <c r="B108" s="165" t="s">
        <v>246</v>
      </c>
      <c r="C108" s="171" t="s">
        <v>17</v>
      </c>
      <c r="D108" s="191">
        <v>7</v>
      </c>
      <c r="E108" s="102">
        <v>171.19</v>
      </c>
      <c r="F108" s="105">
        <f>ROUND((D108*E108),2)</f>
        <v>1198.33</v>
      </c>
      <c r="G108" s="171">
        <v>93141</v>
      </c>
      <c r="H108" s="130" t="s">
        <v>46</v>
      </c>
    </row>
    <row r="109" spans="1:8" s="80" customFormat="1" ht="30" outlineLevel="2">
      <c r="A109" s="138" t="s">
        <v>229</v>
      </c>
      <c r="B109" s="165" t="s">
        <v>245</v>
      </c>
      <c r="C109" s="171" t="s">
        <v>17</v>
      </c>
      <c r="D109" s="191">
        <v>8</v>
      </c>
      <c r="E109" s="102">
        <v>173.39</v>
      </c>
      <c r="F109" s="105">
        <f>ROUND((D109*E109),2)</f>
        <v>1387.12</v>
      </c>
      <c r="G109" s="171">
        <v>93143</v>
      </c>
      <c r="H109" s="130" t="s">
        <v>46</v>
      </c>
    </row>
    <row r="110" spans="1:8" s="80" customFormat="1" ht="30.75" outlineLevel="2" thickBot="1">
      <c r="A110" s="138" t="s">
        <v>230</v>
      </c>
      <c r="B110" s="165" t="s">
        <v>247</v>
      </c>
      <c r="C110" s="171" t="s">
        <v>17</v>
      </c>
      <c r="D110" s="191">
        <v>1</v>
      </c>
      <c r="E110" s="102">
        <v>206.9</v>
      </c>
      <c r="F110" s="105">
        <f>ROUND((D110*E110),2)</f>
        <v>206.9</v>
      </c>
      <c r="G110" s="171">
        <v>93144</v>
      </c>
      <c r="H110" s="130" t="s">
        <v>46</v>
      </c>
    </row>
    <row r="111" spans="1:8" s="46" customFormat="1" ht="16.5" thickTop="1">
      <c r="A111" s="109">
        <v>10</v>
      </c>
      <c r="B111" s="110" t="s">
        <v>117</v>
      </c>
      <c r="C111" s="111"/>
      <c r="D111" s="150"/>
      <c r="E111" s="112" t="s">
        <v>29</v>
      </c>
      <c r="F111" s="113">
        <f>SUBTOTAL(9,F112:F125)</f>
        <v>352.73</v>
      </c>
      <c r="G111" s="114"/>
      <c r="H111" s="115"/>
    </row>
    <row r="112" spans="1:8" s="161" customFormat="1" outlineLevel="1">
      <c r="A112" s="147" t="s">
        <v>96</v>
      </c>
      <c r="B112" s="185" t="s">
        <v>194</v>
      </c>
      <c r="C112" s="186"/>
      <c r="D112" s="187"/>
      <c r="E112" s="123"/>
      <c r="F112" s="124"/>
      <c r="G112" s="173"/>
      <c r="H112" s="126"/>
    </row>
    <row r="113" spans="1:8" s="161" customFormat="1" outlineLevel="1">
      <c r="A113" s="170" t="s">
        <v>192</v>
      </c>
      <c r="B113" s="165" t="s">
        <v>184</v>
      </c>
      <c r="C113" s="166" t="s">
        <v>17</v>
      </c>
      <c r="D113" s="163">
        <v>3</v>
      </c>
      <c r="E113" s="136">
        <v>57.91</v>
      </c>
      <c r="F113" s="137">
        <f t="shared" ref="F113:F123" si="4">ROUND((D113*E113),2)</f>
        <v>173.73</v>
      </c>
      <c r="G113" s="188">
        <v>89987</v>
      </c>
      <c r="H113" s="130" t="s">
        <v>46</v>
      </c>
    </row>
    <row r="114" spans="1:8" s="161" customFormat="1" outlineLevel="1">
      <c r="A114" s="147" t="s">
        <v>97</v>
      </c>
      <c r="B114" s="185" t="s">
        <v>188</v>
      </c>
      <c r="C114" s="186"/>
      <c r="D114" s="187"/>
      <c r="E114" s="123"/>
      <c r="F114" s="124"/>
      <c r="G114" s="173"/>
      <c r="H114" s="126"/>
    </row>
    <row r="115" spans="1:8" s="161" customFormat="1" outlineLevel="1">
      <c r="A115" s="170" t="s">
        <v>210</v>
      </c>
      <c r="B115" s="165" t="s">
        <v>185</v>
      </c>
      <c r="C115" s="166" t="s">
        <v>17</v>
      </c>
      <c r="D115" s="163">
        <v>1</v>
      </c>
      <c r="E115" s="136">
        <v>5.95</v>
      </c>
      <c r="F115" s="137">
        <f t="shared" si="4"/>
        <v>5.95</v>
      </c>
      <c r="G115" s="188">
        <v>89409</v>
      </c>
      <c r="H115" s="130" t="s">
        <v>46</v>
      </c>
    </row>
    <row r="116" spans="1:8" s="161" customFormat="1" outlineLevel="1">
      <c r="A116" s="147" t="s">
        <v>301</v>
      </c>
      <c r="B116" s="185" t="s">
        <v>189</v>
      </c>
      <c r="C116" s="186"/>
      <c r="D116" s="187"/>
      <c r="E116" s="123"/>
      <c r="F116" s="124"/>
      <c r="G116" s="173"/>
      <c r="H116" s="126"/>
    </row>
    <row r="117" spans="1:8" s="161" customFormat="1" outlineLevel="1">
      <c r="A117" s="170" t="s">
        <v>302</v>
      </c>
      <c r="B117" s="165" t="s">
        <v>185</v>
      </c>
      <c r="C117" s="166" t="s">
        <v>17</v>
      </c>
      <c r="D117" s="163">
        <v>4</v>
      </c>
      <c r="E117" s="136">
        <v>5.52</v>
      </c>
      <c r="F117" s="137">
        <f t="shared" si="4"/>
        <v>22.08</v>
      </c>
      <c r="G117" s="188">
        <v>89408</v>
      </c>
      <c r="H117" s="130" t="s">
        <v>46</v>
      </c>
    </row>
    <row r="118" spans="1:8" s="161" customFormat="1" outlineLevel="1">
      <c r="A118" s="147" t="s">
        <v>303</v>
      </c>
      <c r="B118" s="185" t="s">
        <v>300</v>
      </c>
      <c r="C118" s="186"/>
      <c r="D118" s="187"/>
      <c r="E118" s="123"/>
      <c r="F118" s="124"/>
      <c r="G118" s="173"/>
      <c r="H118" s="126"/>
    </row>
    <row r="119" spans="1:8" s="161" customFormat="1" outlineLevel="1">
      <c r="A119" s="170" t="s">
        <v>304</v>
      </c>
      <c r="B119" s="165" t="s">
        <v>185</v>
      </c>
      <c r="C119" s="166" t="s">
        <v>17</v>
      </c>
      <c r="D119" s="163">
        <v>1</v>
      </c>
      <c r="E119" s="136">
        <v>6.01</v>
      </c>
      <c r="F119" s="137">
        <f>ROUND((D119*E119),2)</f>
        <v>6.01</v>
      </c>
      <c r="G119" s="160">
        <v>89378</v>
      </c>
      <c r="H119" s="130" t="s">
        <v>46</v>
      </c>
    </row>
    <row r="120" spans="1:8" s="161" customFormat="1" outlineLevel="1">
      <c r="A120" s="147" t="s">
        <v>305</v>
      </c>
      <c r="B120" s="185" t="s">
        <v>190</v>
      </c>
      <c r="C120" s="186"/>
      <c r="D120" s="187"/>
      <c r="E120" s="123"/>
      <c r="F120" s="124"/>
      <c r="G120" s="173"/>
      <c r="H120" s="126"/>
    </row>
    <row r="121" spans="1:8" s="161" customFormat="1" outlineLevel="1">
      <c r="A121" s="170" t="s">
        <v>306</v>
      </c>
      <c r="B121" s="165" t="s">
        <v>185</v>
      </c>
      <c r="C121" s="166" t="s">
        <v>17</v>
      </c>
      <c r="D121" s="163">
        <v>1</v>
      </c>
      <c r="E121" s="136">
        <v>5.8</v>
      </c>
      <c r="F121" s="137">
        <f t="shared" si="4"/>
        <v>5.8</v>
      </c>
      <c r="G121" s="188">
        <v>89617</v>
      </c>
      <c r="H121" s="130" t="s">
        <v>46</v>
      </c>
    </row>
    <row r="122" spans="1:8" s="161" customFormat="1" outlineLevel="1">
      <c r="A122" s="147" t="s">
        <v>307</v>
      </c>
      <c r="B122" s="185" t="s">
        <v>191</v>
      </c>
      <c r="C122" s="186"/>
      <c r="D122" s="187"/>
      <c r="E122" s="123"/>
      <c r="F122" s="124"/>
      <c r="G122" s="173"/>
      <c r="H122" s="126"/>
    </row>
    <row r="123" spans="1:8" s="161" customFormat="1" outlineLevel="1">
      <c r="A123" s="170" t="s">
        <v>308</v>
      </c>
      <c r="B123" s="165" t="s">
        <v>185</v>
      </c>
      <c r="C123" s="166" t="s">
        <v>15</v>
      </c>
      <c r="D123" s="163">
        <v>12.89</v>
      </c>
      <c r="E123" s="136">
        <v>8.92</v>
      </c>
      <c r="F123" s="137">
        <f t="shared" si="4"/>
        <v>114.98</v>
      </c>
      <c r="G123" s="188">
        <v>89402</v>
      </c>
      <c r="H123" s="130" t="s">
        <v>46</v>
      </c>
    </row>
    <row r="124" spans="1:8" s="161" customFormat="1" outlineLevel="1">
      <c r="A124" s="147" t="s">
        <v>309</v>
      </c>
      <c r="B124" s="185" t="s">
        <v>209</v>
      </c>
      <c r="C124" s="186"/>
      <c r="D124" s="187"/>
      <c r="E124" s="123"/>
      <c r="F124" s="124"/>
      <c r="G124" s="173"/>
      <c r="H124" s="126"/>
    </row>
    <row r="125" spans="1:8" s="161" customFormat="1" ht="15.75" outlineLevel="1" thickBot="1">
      <c r="A125" s="170" t="s">
        <v>310</v>
      </c>
      <c r="B125" s="165" t="s">
        <v>193</v>
      </c>
      <c r="C125" s="166" t="s">
        <v>17</v>
      </c>
      <c r="D125" s="163">
        <v>2</v>
      </c>
      <c r="E125" s="136">
        <v>12.09</v>
      </c>
      <c r="F125" s="137">
        <f>ROUND((D125*E125),2)</f>
        <v>24.18</v>
      </c>
      <c r="G125" s="188">
        <v>90373</v>
      </c>
      <c r="H125" s="130" t="s">
        <v>46</v>
      </c>
    </row>
    <row r="126" spans="1:8" s="46" customFormat="1" ht="16.5" thickTop="1">
      <c r="A126" s="109">
        <v>11</v>
      </c>
      <c r="B126" s="110" t="s">
        <v>118</v>
      </c>
      <c r="C126" s="111"/>
      <c r="D126" s="150"/>
      <c r="E126" s="112" t="s">
        <v>29</v>
      </c>
      <c r="F126" s="113">
        <f>SUBTOTAL(9,F127:F137)</f>
        <v>670.82</v>
      </c>
      <c r="G126" s="114"/>
      <c r="H126" s="115"/>
    </row>
    <row r="127" spans="1:8" s="161" customFormat="1" outlineLevel="1">
      <c r="A127" s="147" t="s">
        <v>51</v>
      </c>
      <c r="B127" s="185" t="s">
        <v>195</v>
      </c>
      <c r="C127" s="186"/>
      <c r="D127" s="187"/>
      <c r="E127" s="123"/>
      <c r="F127" s="124"/>
      <c r="G127" s="125"/>
      <c r="H127" s="126"/>
    </row>
    <row r="128" spans="1:8" s="161" customFormat="1" outlineLevel="1">
      <c r="A128" s="170" t="s">
        <v>187</v>
      </c>
      <c r="B128" s="165" t="s">
        <v>196</v>
      </c>
      <c r="C128" s="166" t="s">
        <v>17</v>
      </c>
      <c r="D128" s="163">
        <v>1</v>
      </c>
      <c r="E128" s="136">
        <v>142.96</v>
      </c>
      <c r="F128" s="137">
        <f t="shared" ref="F128:F137" si="5">ROUND((D128*E128),2)</f>
        <v>142.96</v>
      </c>
      <c r="G128" s="188" t="s">
        <v>48</v>
      </c>
      <c r="H128" s="130" t="s">
        <v>46</v>
      </c>
    </row>
    <row r="129" spans="1:8" s="161" customFormat="1" outlineLevel="1">
      <c r="A129" s="147" t="s">
        <v>311</v>
      </c>
      <c r="B129" s="185" t="s">
        <v>197</v>
      </c>
      <c r="C129" s="186"/>
      <c r="D129" s="187"/>
      <c r="E129" s="123"/>
      <c r="F129" s="124"/>
      <c r="G129" s="125"/>
      <c r="H129" s="126"/>
    </row>
    <row r="130" spans="1:8" s="161" customFormat="1" outlineLevel="1">
      <c r="A130" s="170" t="s">
        <v>312</v>
      </c>
      <c r="B130" s="165" t="s">
        <v>198</v>
      </c>
      <c r="C130" s="166" t="s">
        <v>17</v>
      </c>
      <c r="D130" s="163">
        <v>1</v>
      </c>
      <c r="E130" s="136">
        <v>175.53</v>
      </c>
      <c r="F130" s="137">
        <f t="shared" si="5"/>
        <v>175.53</v>
      </c>
      <c r="G130" s="188" t="s">
        <v>49</v>
      </c>
      <c r="H130" s="130" t="s">
        <v>46</v>
      </c>
    </row>
    <row r="131" spans="1:8" s="161" customFormat="1" outlineLevel="1">
      <c r="A131" s="147" t="s">
        <v>313</v>
      </c>
      <c r="B131" s="185" t="s">
        <v>200</v>
      </c>
      <c r="C131" s="186"/>
      <c r="D131" s="187"/>
      <c r="E131" s="123"/>
      <c r="F131" s="124"/>
      <c r="G131" s="173"/>
      <c r="H131" s="126"/>
    </row>
    <row r="132" spans="1:8" s="80" customFormat="1" outlineLevel="2">
      <c r="A132" s="164" t="s">
        <v>314</v>
      </c>
      <c r="B132" s="165" t="s">
        <v>186</v>
      </c>
      <c r="C132" s="166" t="s">
        <v>17</v>
      </c>
      <c r="D132" s="163">
        <v>1</v>
      </c>
      <c r="E132" s="102">
        <v>9.81</v>
      </c>
      <c r="F132" s="105">
        <f t="shared" si="5"/>
        <v>9.81</v>
      </c>
      <c r="G132" s="188">
        <v>89732</v>
      </c>
      <c r="H132" s="130" t="s">
        <v>46</v>
      </c>
    </row>
    <row r="133" spans="1:8" s="161" customFormat="1" outlineLevel="1">
      <c r="A133" s="147" t="s">
        <v>315</v>
      </c>
      <c r="B133" s="185" t="s">
        <v>201</v>
      </c>
      <c r="C133" s="186"/>
      <c r="D133" s="187"/>
      <c r="E133" s="123"/>
      <c r="F133" s="124"/>
      <c r="G133" s="125"/>
      <c r="H133" s="126"/>
    </row>
    <row r="134" spans="1:8" s="80" customFormat="1" outlineLevel="2">
      <c r="A134" s="164" t="s">
        <v>316</v>
      </c>
      <c r="B134" s="165" t="s">
        <v>186</v>
      </c>
      <c r="C134" s="166" t="s">
        <v>17</v>
      </c>
      <c r="D134" s="163">
        <v>4</v>
      </c>
      <c r="E134" s="102">
        <v>9.2899999999999991</v>
      </c>
      <c r="F134" s="105">
        <f t="shared" si="5"/>
        <v>37.159999999999997</v>
      </c>
      <c r="G134" s="188">
        <v>89731</v>
      </c>
      <c r="H134" s="130" t="s">
        <v>46</v>
      </c>
    </row>
    <row r="135" spans="1:8" s="161" customFormat="1" outlineLevel="1">
      <c r="A135" s="147" t="s">
        <v>317</v>
      </c>
      <c r="B135" s="185" t="s">
        <v>202</v>
      </c>
      <c r="C135" s="186"/>
      <c r="D135" s="187"/>
      <c r="E135" s="123"/>
      <c r="F135" s="124"/>
      <c r="G135" s="125"/>
      <c r="H135" s="126"/>
    </row>
    <row r="136" spans="1:8" s="80" customFormat="1" outlineLevel="2">
      <c r="A136" s="164" t="s">
        <v>318</v>
      </c>
      <c r="B136" s="165" t="s">
        <v>203</v>
      </c>
      <c r="C136" s="166" t="s">
        <v>17</v>
      </c>
      <c r="D136" s="163">
        <v>4.55</v>
      </c>
      <c r="E136" s="102">
        <v>25.33</v>
      </c>
      <c r="F136" s="105">
        <f t="shared" si="5"/>
        <v>115.25</v>
      </c>
      <c r="G136" s="188">
        <v>89712</v>
      </c>
      <c r="H136" s="130" t="s">
        <v>46</v>
      </c>
    </row>
    <row r="137" spans="1:8" s="80" customFormat="1" ht="15.75" outlineLevel="2" thickBot="1">
      <c r="A137" s="164" t="s">
        <v>319</v>
      </c>
      <c r="B137" s="165" t="s">
        <v>204</v>
      </c>
      <c r="C137" s="166" t="s">
        <v>17</v>
      </c>
      <c r="D137" s="163">
        <v>5.04</v>
      </c>
      <c r="E137" s="102">
        <v>37.72</v>
      </c>
      <c r="F137" s="105">
        <f t="shared" si="5"/>
        <v>190.11</v>
      </c>
      <c r="G137" s="188">
        <v>89713</v>
      </c>
      <c r="H137" s="130" t="s">
        <v>46</v>
      </c>
    </row>
    <row r="138" spans="1:8" s="46" customFormat="1" ht="16.5" thickTop="1">
      <c r="A138" s="109">
        <v>12</v>
      </c>
      <c r="B138" s="110" t="s">
        <v>119</v>
      </c>
      <c r="C138" s="111"/>
      <c r="D138" s="150"/>
      <c r="E138" s="112" t="s">
        <v>29</v>
      </c>
      <c r="F138" s="113">
        <f>SUBTOTAL(9,F139:F146)</f>
        <v>631.43000000000006</v>
      </c>
      <c r="G138" s="114"/>
      <c r="H138" s="115"/>
    </row>
    <row r="139" spans="1:8" s="161" customFormat="1" outlineLevel="1">
      <c r="A139" s="147" t="s">
        <v>325</v>
      </c>
      <c r="B139" s="185" t="s">
        <v>200</v>
      </c>
      <c r="C139" s="186"/>
      <c r="D139" s="187"/>
      <c r="E139" s="123"/>
      <c r="F139" s="124"/>
      <c r="G139" s="173"/>
      <c r="H139" s="126"/>
    </row>
    <row r="140" spans="1:8" s="80" customFormat="1" outlineLevel="2">
      <c r="A140" s="164" t="s">
        <v>326</v>
      </c>
      <c r="B140" s="165" t="s">
        <v>199</v>
      </c>
      <c r="C140" s="166" t="s">
        <v>17</v>
      </c>
      <c r="D140" s="163">
        <v>2</v>
      </c>
      <c r="E140" s="102">
        <v>56.31</v>
      </c>
      <c r="F140" s="105">
        <f t="shared" ref="F140:F146" si="6">ROUND((D140*E140),2)</f>
        <v>112.62</v>
      </c>
      <c r="G140" s="188">
        <v>89855</v>
      </c>
      <c r="H140" s="130" t="s">
        <v>46</v>
      </c>
    </row>
    <row r="141" spans="1:8" s="161" customFormat="1" outlineLevel="1">
      <c r="A141" s="147" t="s">
        <v>206</v>
      </c>
      <c r="B141" s="185" t="s">
        <v>201</v>
      </c>
      <c r="C141" s="186"/>
      <c r="D141" s="187"/>
      <c r="E141" s="123"/>
      <c r="F141" s="124"/>
      <c r="G141" s="125"/>
      <c r="H141" s="126"/>
    </row>
    <row r="142" spans="1:8" s="80" customFormat="1" outlineLevel="2">
      <c r="A142" s="164" t="s">
        <v>207</v>
      </c>
      <c r="B142" s="165" t="s">
        <v>199</v>
      </c>
      <c r="C142" s="166" t="s">
        <v>17</v>
      </c>
      <c r="D142" s="163">
        <v>2</v>
      </c>
      <c r="E142" s="102">
        <v>53.1</v>
      </c>
      <c r="F142" s="105">
        <f t="shared" si="6"/>
        <v>106.2</v>
      </c>
      <c r="G142" s="188">
        <v>89854</v>
      </c>
      <c r="H142" s="130" t="s">
        <v>46</v>
      </c>
    </row>
    <row r="143" spans="1:8" s="161" customFormat="1" outlineLevel="1">
      <c r="A143" s="147" t="s">
        <v>208</v>
      </c>
      <c r="B143" s="185" t="s">
        <v>215</v>
      </c>
      <c r="C143" s="186"/>
      <c r="D143" s="187"/>
      <c r="E143" s="123"/>
      <c r="F143" s="124"/>
      <c r="G143" s="173"/>
      <c r="H143" s="126"/>
    </row>
    <row r="144" spans="1:8" s="80" customFormat="1" outlineLevel="2">
      <c r="A144" s="164" t="s">
        <v>327</v>
      </c>
      <c r="B144" s="165" t="s">
        <v>205</v>
      </c>
      <c r="C144" s="166" t="s">
        <v>17</v>
      </c>
      <c r="D144" s="163">
        <v>1.17</v>
      </c>
      <c r="E144" s="102">
        <v>65.3</v>
      </c>
      <c r="F144" s="105">
        <f t="shared" si="6"/>
        <v>76.400000000000006</v>
      </c>
      <c r="G144" s="188" t="s">
        <v>217</v>
      </c>
      <c r="H144" s="130" t="s">
        <v>18</v>
      </c>
    </row>
    <row r="145" spans="1:8" s="161" customFormat="1" outlineLevel="1">
      <c r="A145" s="147" t="s">
        <v>328</v>
      </c>
      <c r="B145" s="185" t="s">
        <v>216</v>
      </c>
      <c r="C145" s="186"/>
      <c r="D145" s="187"/>
      <c r="E145" s="123"/>
      <c r="F145" s="124"/>
      <c r="G145" s="173"/>
      <c r="H145" s="126"/>
    </row>
    <row r="146" spans="1:8" s="80" customFormat="1" ht="15.75" outlineLevel="2" thickBot="1">
      <c r="A146" s="164" t="s">
        <v>329</v>
      </c>
      <c r="B146" s="165" t="s">
        <v>205</v>
      </c>
      <c r="C146" s="166" t="s">
        <v>17</v>
      </c>
      <c r="D146" s="163">
        <v>7</v>
      </c>
      <c r="E146" s="102">
        <v>48.03</v>
      </c>
      <c r="F146" s="105">
        <f t="shared" si="6"/>
        <v>336.21</v>
      </c>
      <c r="G146" s="188">
        <v>89580</v>
      </c>
      <c r="H146" s="130" t="s">
        <v>46</v>
      </c>
    </row>
    <row r="147" spans="1:8" s="46" customFormat="1" ht="16.5" thickTop="1">
      <c r="A147" s="109">
        <v>13</v>
      </c>
      <c r="B147" s="110" t="s">
        <v>296</v>
      </c>
      <c r="C147" s="111"/>
      <c r="D147" s="150"/>
      <c r="E147" s="112" t="s">
        <v>29</v>
      </c>
      <c r="F147" s="113">
        <f>SUBTOTAL(9,F148:F153)</f>
        <v>442.8</v>
      </c>
      <c r="G147" s="114"/>
      <c r="H147" s="115"/>
    </row>
    <row r="148" spans="1:8" s="98" customFormat="1" ht="60" outlineLevel="1">
      <c r="A148" s="170" t="s">
        <v>99</v>
      </c>
      <c r="B148" s="165" t="s">
        <v>159</v>
      </c>
      <c r="C148" s="166" t="s">
        <v>17</v>
      </c>
      <c r="D148" s="163">
        <v>1</v>
      </c>
      <c r="E148" s="136">
        <v>212.07</v>
      </c>
      <c r="F148" s="137">
        <f>ROUND((D148*E148),2)</f>
        <v>212.07</v>
      </c>
      <c r="G148" s="188">
        <v>86943</v>
      </c>
      <c r="H148" s="130" t="s">
        <v>46</v>
      </c>
    </row>
    <row r="149" spans="1:8" s="161" customFormat="1" outlineLevel="1">
      <c r="A149" s="147" t="s">
        <v>101</v>
      </c>
      <c r="B149" s="185" t="s">
        <v>321</v>
      </c>
      <c r="C149" s="186"/>
      <c r="D149" s="187"/>
      <c r="E149" s="123"/>
      <c r="F149" s="124"/>
      <c r="G149" s="125"/>
      <c r="H149" s="126"/>
    </row>
    <row r="150" spans="1:8" s="161" customFormat="1" outlineLevel="1">
      <c r="A150" s="170" t="s">
        <v>211</v>
      </c>
      <c r="B150" s="165" t="s">
        <v>322</v>
      </c>
      <c r="C150" s="166" t="s">
        <v>17</v>
      </c>
      <c r="D150" s="163">
        <v>1</v>
      </c>
      <c r="E150" s="136">
        <v>9.43</v>
      </c>
      <c r="F150" s="208">
        <f>ROUND((D150*E150),2)</f>
        <v>9.43</v>
      </c>
      <c r="G150" s="209">
        <v>86883</v>
      </c>
      <c r="H150" s="130" t="s">
        <v>46</v>
      </c>
    </row>
    <row r="151" spans="1:8" s="161" customFormat="1" outlineLevel="1">
      <c r="A151" s="170" t="s">
        <v>212</v>
      </c>
      <c r="B151" s="165" t="s">
        <v>323</v>
      </c>
      <c r="C151" s="166" t="s">
        <v>17</v>
      </c>
      <c r="D151" s="163">
        <v>1</v>
      </c>
      <c r="E151" s="136">
        <v>7.91</v>
      </c>
      <c r="F151" s="208">
        <f>ROUND((D151*E151),2)</f>
        <v>7.91</v>
      </c>
      <c r="G151" s="209">
        <v>86884</v>
      </c>
      <c r="H151" s="130" t="s">
        <v>46</v>
      </c>
    </row>
    <row r="152" spans="1:8" s="161" customFormat="1" outlineLevel="1">
      <c r="A152" s="170" t="s">
        <v>213</v>
      </c>
      <c r="B152" s="165" t="s">
        <v>324</v>
      </c>
      <c r="C152" s="166" t="s">
        <v>17</v>
      </c>
      <c r="D152" s="163">
        <v>1</v>
      </c>
      <c r="E152" s="136">
        <v>58.19</v>
      </c>
      <c r="F152" s="208">
        <f>ROUND((D152*E152),2)</f>
        <v>58.19</v>
      </c>
      <c r="G152" s="209">
        <v>86906</v>
      </c>
      <c r="H152" s="130" t="s">
        <v>46</v>
      </c>
    </row>
    <row r="153" spans="1:8" s="161" customFormat="1" ht="15.75" outlineLevel="1" thickBot="1">
      <c r="A153" s="170" t="s">
        <v>214</v>
      </c>
      <c r="B153" s="165" t="s">
        <v>320</v>
      </c>
      <c r="C153" s="166" t="s">
        <v>17</v>
      </c>
      <c r="D153" s="163">
        <v>1</v>
      </c>
      <c r="E153" s="136">
        <v>155.19999999999999</v>
      </c>
      <c r="F153" s="208">
        <f>ROUND((D153*E153),2)</f>
        <v>155.19999999999999</v>
      </c>
      <c r="G153" s="209">
        <v>86900</v>
      </c>
      <c r="H153" s="130" t="s">
        <v>46</v>
      </c>
    </row>
    <row r="154" spans="1:8" s="46" customFormat="1" ht="16.5" thickTop="1">
      <c r="A154" s="109">
        <v>14</v>
      </c>
      <c r="B154" s="110" t="s">
        <v>155</v>
      </c>
      <c r="C154" s="111"/>
      <c r="D154" s="150"/>
      <c r="E154" s="112" t="s">
        <v>29</v>
      </c>
      <c r="F154" s="113">
        <f>SUBTOTAL(9,F155:F159)</f>
        <v>928.21999999999991</v>
      </c>
      <c r="G154" s="150"/>
      <c r="H154" s="115"/>
    </row>
    <row r="155" spans="1:8" s="159" customFormat="1" outlineLevel="2">
      <c r="A155" s="164" t="s">
        <v>218</v>
      </c>
      <c r="B155" s="165" t="s">
        <v>219</v>
      </c>
      <c r="C155" s="93" t="s">
        <v>17</v>
      </c>
      <c r="D155" s="152">
        <v>1</v>
      </c>
      <c r="E155" s="163">
        <v>87.24</v>
      </c>
      <c r="F155" s="127">
        <f>ROUND((D155*E155),2)</f>
        <v>87.24</v>
      </c>
      <c r="G155" s="188" t="s">
        <v>120</v>
      </c>
      <c r="H155" s="116" t="s">
        <v>18</v>
      </c>
    </row>
    <row r="156" spans="1:8" s="159" customFormat="1" outlineLevel="2">
      <c r="A156" s="164" t="s">
        <v>102</v>
      </c>
      <c r="B156" s="81" t="s">
        <v>220</v>
      </c>
      <c r="C156" s="93" t="s">
        <v>13</v>
      </c>
      <c r="D156" s="153">
        <v>1</v>
      </c>
      <c r="E156" s="167">
        <v>134.72999999999999</v>
      </c>
      <c r="F156" s="82">
        <f>ROUND((D156*E156),2)</f>
        <v>134.72999999999999</v>
      </c>
      <c r="G156" s="83">
        <v>72553</v>
      </c>
      <c r="H156" s="116" t="s">
        <v>46</v>
      </c>
    </row>
    <row r="157" spans="1:8" s="159" customFormat="1" ht="15" customHeight="1" outlineLevel="2">
      <c r="A157" s="164" t="s">
        <v>103</v>
      </c>
      <c r="B157" s="81" t="s">
        <v>221</v>
      </c>
      <c r="C157" s="93" t="s">
        <v>17</v>
      </c>
      <c r="D157" s="153">
        <v>1</v>
      </c>
      <c r="E157" s="163">
        <v>434.45</v>
      </c>
      <c r="F157" s="127">
        <f>ROUND((D157*E157),2)</f>
        <v>434.45</v>
      </c>
      <c r="G157" s="188" t="s">
        <v>121</v>
      </c>
      <c r="H157" s="116" t="s">
        <v>18</v>
      </c>
    </row>
    <row r="158" spans="1:8" s="159" customFormat="1" outlineLevel="1">
      <c r="A158" s="164" t="s">
        <v>369</v>
      </c>
      <c r="B158" s="206" t="s">
        <v>295</v>
      </c>
      <c r="C158" s="166" t="s">
        <v>13</v>
      </c>
      <c r="D158" s="152">
        <v>1</v>
      </c>
      <c r="E158" s="136">
        <v>201.9</v>
      </c>
      <c r="F158" s="127">
        <f>ROUND((D158*E158),2)</f>
        <v>201.9</v>
      </c>
      <c r="G158" s="188" t="s">
        <v>286</v>
      </c>
      <c r="H158" s="116" t="s">
        <v>18</v>
      </c>
    </row>
    <row r="159" spans="1:8" s="159" customFormat="1" ht="30.75" outlineLevel="1" thickBot="1">
      <c r="A159" s="164" t="s">
        <v>370</v>
      </c>
      <c r="B159" s="206" t="s">
        <v>294</v>
      </c>
      <c r="C159" s="166" t="s">
        <v>13</v>
      </c>
      <c r="D159" s="152">
        <v>2</v>
      </c>
      <c r="E159" s="136">
        <v>34.950000000000003</v>
      </c>
      <c r="F159" s="127">
        <f>ROUND((D159*E159),2)</f>
        <v>69.900000000000006</v>
      </c>
      <c r="G159" s="188" t="s">
        <v>285</v>
      </c>
      <c r="H159" s="116" t="s">
        <v>18</v>
      </c>
    </row>
    <row r="160" spans="1:8" s="46" customFormat="1" ht="16.5" thickTop="1">
      <c r="A160" s="109">
        <v>15</v>
      </c>
      <c r="B160" s="110" t="s">
        <v>98</v>
      </c>
      <c r="C160" s="111"/>
      <c r="D160" s="150"/>
      <c r="E160" s="112" t="s">
        <v>29</v>
      </c>
      <c r="F160" s="113">
        <f>SUBTOTAL(9,F161:F165)</f>
        <v>9859.19</v>
      </c>
      <c r="G160" s="114"/>
      <c r="H160" s="115"/>
    </row>
    <row r="161" spans="1:8" s="53" customFormat="1" outlineLevel="1">
      <c r="A161" s="120" t="s">
        <v>104</v>
      </c>
      <c r="B161" s="185" t="s">
        <v>100</v>
      </c>
      <c r="C161" s="186"/>
      <c r="D161" s="187"/>
      <c r="E161" s="123"/>
      <c r="F161" s="124"/>
      <c r="G161" s="125"/>
      <c r="H161" s="126"/>
    </row>
    <row r="162" spans="1:8" s="53" customFormat="1" ht="30" outlineLevel="1">
      <c r="A162" s="141" t="s">
        <v>156</v>
      </c>
      <c r="B162" s="202" t="s">
        <v>287</v>
      </c>
      <c r="C162" s="166" t="s">
        <v>10</v>
      </c>
      <c r="D162" s="152">
        <v>5.25</v>
      </c>
      <c r="E162" s="117">
        <v>559.01</v>
      </c>
      <c r="F162" s="118">
        <f>ROUND((D162*E162),2)</f>
        <v>2934.8</v>
      </c>
      <c r="G162" s="188">
        <v>94585</v>
      </c>
      <c r="H162" s="116" t="s">
        <v>46</v>
      </c>
    </row>
    <row r="163" spans="1:8" s="53" customFormat="1" outlineLevel="1">
      <c r="A163" s="120" t="s">
        <v>105</v>
      </c>
      <c r="B163" s="185" t="s">
        <v>116</v>
      </c>
      <c r="C163" s="186"/>
      <c r="D163" s="187"/>
      <c r="E163" s="123"/>
      <c r="F163" s="124"/>
      <c r="G163" s="173"/>
      <c r="H163" s="126"/>
    </row>
    <row r="164" spans="1:8" s="53" customFormat="1" ht="45" outlineLevel="1">
      <c r="A164" s="141" t="s">
        <v>157</v>
      </c>
      <c r="B164" s="202" t="s">
        <v>289</v>
      </c>
      <c r="C164" s="166" t="s">
        <v>13</v>
      </c>
      <c r="D164" s="152">
        <v>1</v>
      </c>
      <c r="E164" s="117">
        <v>6012.87</v>
      </c>
      <c r="F164" s="118">
        <f>ROUND((D164*E164),2)</f>
        <v>6012.87</v>
      </c>
      <c r="G164" s="172" t="s">
        <v>173</v>
      </c>
      <c r="H164" s="130" t="s">
        <v>18</v>
      </c>
    </row>
    <row r="165" spans="1:8" s="53" customFormat="1" ht="30.75" outlineLevel="1" thickBot="1">
      <c r="A165" s="141" t="s">
        <v>158</v>
      </c>
      <c r="B165" s="202" t="s">
        <v>288</v>
      </c>
      <c r="C165" s="166" t="s">
        <v>10</v>
      </c>
      <c r="D165" s="152">
        <v>1</v>
      </c>
      <c r="E165" s="117">
        <v>911.52</v>
      </c>
      <c r="F165" s="118">
        <f>ROUND((D165*E165),2)</f>
        <v>911.52</v>
      </c>
      <c r="G165" s="172">
        <v>91341</v>
      </c>
      <c r="H165" s="130" t="s">
        <v>46</v>
      </c>
    </row>
    <row r="166" spans="1:8" s="46" customFormat="1" ht="16.5" thickTop="1">
      <c r="A166" s="109">
        <v>16</v>
      </c>
      <c r="B166" s="110" t="s">
        <v>106</v>
      </c>
      <c r="C166" s="111"/>
      <c r="D166" s="150"/>
      <c r="E166" s="112" t="s">
        <v>29</v>
      </c>
      <c r="F166" s="113">
        <f>SUBTOTAL(9,F168:F172)</f>
        <v>4980.59</v>
      </c>
      <c r="G166" s="114"/>
      <c r="H166" s="115"/>
    </row>
    <row r="167" spans="1:8" s="159" customFormat="1" outlineLevel="1">
      <c r="A167" s="120" t="s">
        <v>330</v>
      </c>
      <c r="B167" s="185" t="s">
        <v>363</v>
      </c>
      <c r="C167" s="186"/>
      <c r="D167" s="187"/>
      <c r="E167" s="123"/>
      <c r="F167" s="124"/>
      <c r="G167" s="125"/>
      <c r="H167" s="126"/>
    </row>
    <row r="168" spans="1:8" s="159" customFormat="1" outlineLevel="1">
      <c r="A168" s="170" t="s">
        <v>365</v>
      </c>
      <c r="B168" s="206" t="s">
        <v>293</v>
      </c>
      <c r="C168" s="166" t="s">
        <v>10</v>
      </c>
      <c r="D168" s="152">
        <v>1.2</v>
      </c>
      <c r="E168" s="136">
        <v>460.11</v>
      </c>
      <c r="F168" s="127">
        <f>ROUND((D168*E168),2)</f>
        <v>552.13</v>
      </c>
      <c r="G168" s="188" t="s">
        <v>292</v>
      </c>
      <c r="H168" s="116" t="s">
        <v>18</v>
      </c>
    </row>
    <row r="169" spans="1:8" s="159" customFormat="1" outlineLevel="1">
      <c r="A169" s="170" t="s">
        <v>372</v>
      </c>
      <c r="B169" s="206" t="s">
        <v>291</v>
      </c>
      <c r="C169" s="166" t="s">
        <v>10</v>
      </c>
      <c r="D169" s="152">
        <v>2.5</v>
      </c>
      <c r="E169" s="136">
        <v>17.010000000000002</v>
      </c>
      <c r="F169" s="127">
        <f>ROUND((D169*E169),2)</f>
        <v>42.53</v>
      </c>
      <c r="G169" s="160">
        <v>85180</v>
      </c>
      <c r="H169" s="116" t="s">
        <v>46</v>
      </c>
    </row>
    <row r="170" spans="1:8" s="159" customFormat="1" outlineLevel="1">
      <c r="A170" s="120" t="s">
        <v>331</v>
      </c>
      <c r="B170" s="185" t="s">
        <v>364</v>
      </c>
      <c r="C170" s="186"/>
      <c r="D170" s="187"/>
      <c r="E170" s="123"/>
      <c r="F170" s="124"/>
      <c r="G170" s="125"/>
      <c r="H170" s="126"/>
    </row>
    <row r="171" spans="1:8" s="159" customFormat="1" outlineLevel="1">
      <c r="A171" s="170" t="s">
        <v>366</v>
      </c>
      <c r="B171" s="206" t="s">
        <v>373</v>
      </c>
      <c r="C171" s="166" t="s">
        <v>13</v>
      </c>
      <c r="D171" s="152">
        <v>1</v>
      </c>
      <c r="E171" s="136">
        <v>3357.29</v>
      </c>
      <c r="F171" s="127">
        <f>ROUND((D171*E171),2)</f>
        <v>3357.29</v>
      </c>
      <c r="G171" s="188" t="s">
        <v>172</v>
      </c>
      <c r="H171" s="116" t="s">
        <v>18</v>
      </c>
    </row>
    <row r="172" spans="1:8" s="159" customFormat="1" ht="15.75" outlineLevel="1" thickBot="1">
      <c r="A172" s="170" t="s">
        <v>367</v>
      </c>
      <c r="B172" s="206" t="s">
        <v>368</v>
      </c>
      <c r="C172" s="166" t="s">
        <v>13</v>
      </c>
      <c r="D172" s="152">
        <v>2</v>
      </c>
      <c r="E172" s="136">
        <v>514.32000000000005</v>
      </c>
      <c r="F172" s="127">
        <f>ROUND((D172*E172),2)</f>
        <v>1028.6400000000001</v>
      </c>
      <c r="G172" s="188" t="s">
        <v>171</v>
      </c>
      <c r="H172" s="116" t="s">
        <v>18</v>
      </c>
    </row>
    <row r="173" spans="1:8" s="46" customFormat="1" ht="16.5" thickTop="1">
      <c r="A173" s="109">
        <v>17</v>
      </c>
      <c r="B173" s="110" t="s">
        <v>112</v>
      </c>
      <c r="C173" s="111"/>
      <c r="D173" s="150"/>
      <c r="E173" s="112" t="s">
        <v>29</v>
      </c>
      <c r="F173" s="113">
        <f>SUBTOTAL(9,F174:F175)</f>
        <v>1993.44</v>
      </c>
      <c r="G173" s="114"/>
      <c r="H173" s="115"/>
    </row>
    <row r="174" spans="1:8" s="78" customFormat="1" outlineLevel="1">
      <c r="A174" s="140" t="s">
        <v>332</v>
      </c>
      <c r="B174" s="199" t="s">
        <v>161</v>
      </c>
      <c r="C174" s="200" t="s">
        <v>10</v>
      </c>
      <c r="D174" s="201">
        <v>124.59</v>
      </c>
      <c r="E174" s="75">
        <v>2.67</v>
      </c>
      <c r="F174" s="76">
        <f>ROUND((D174*E174),2)</f>
        <v>332.66</v>
      </c>
      <c r="G174" s="77">
        <v>88415</v>
      </c>
      <c r="H174" s="116" t="s">
        <v>46</v>
      </c>
    </row>
    <row r="175" spans="1:8" s="78" customFormat="1" ht="15.75" outlineLevel="1" thickBot="1">
      <c r="A175" s="140" t="s">
        <v>333</v>
      </c>
      <c r="B175" s="194" t="s">
        <v>162</v>
      </c>
      <c r="C175" s="195" t="s">
        <v>10</v>
      </c>
      <c r="D175" s="196">
        <v>124.59</v>
      </c>
      <c r="E175" s="131">
        <v>13.33</v>
      </c>
      <c r="F175" s="132">
        <f>ROUND((D175*E175),2)</f>
        <v>1660.78</v>
      </c>
      <c r="G175" s="133">
        <v>88489</v>
      </c>
      <c r="H175" s="116" t="s">
        <v>46</v>
      </c>
    </row>
    <row r="176" spans="1:8" s="46" customFormat="1" ht="16.5" thickTop="1">
      <c r="A176" s="109">
        <v>18</v>
      </c>
      <c r="B176" s="110" t="s">
        <v>107</v>
      </c>
      <c r="C176" s="111"/>
      <c r="D176" s="150"/>
      <c r="E176" s="112" t="s">
        <v>29</v>
      </c>
      <c r="F176" s="113">
        <f>SUBTOTAL(9,F177)</f>
        <v>1216.17</v>
      </c>
      <c r="G176" s="114"/>
      <c r="H176" s="115"/>
    </row>
    <row r="177" spans="1:8" s="46" customFormat="1" ht="15.75" outlineLevel="1" thickBot="1">
      <c r="A177" s="140" t="s">
        <v>334</v>
      </c>
      <c r="B177" s="203" t="s">
        <v>108</v>
      </c>
      <c r="C177" s="204" t="s">
        <v>10</v>
      </c>
      <c r="D177" s="205">
        <v>422.28</v>
      </c>
      <c r="E177" s="50">
        <v>2.88</v>
      </c>
      <c r="F177" s="51">
        <f>ROUND((D177*E177),2)</f>
        <v>1216.17</v>
      </c>
      <c r="G177" s="52">
        <v>9537</v>
      </c>
      <c r="H177" s="116" t="s">
        <v>46</v>
      </c>
    </row>
    <row r="178" spans="1:8" s="46" customFormat="1" ht="16.5" thickTop="1">
      <c r="A178" s="142"/>
      <c r="B178" s="86"/>
      <c r="C178" s="94"/>
      <c r="D178" s="154"/>
      <c r="E178" s="87"/>
      <c r="F178" s="88"/>
      <c r="G178" s="89"/>
      <c r="H178" s="143"/>
    </row>
    <row r="179" spans="1:8" s="46" customFormat="1" ht="18.75" customHeight="1">
      <c r="A179" s="144"/>
      <c r="B179" s="106"/>
      <c r="C179" s="107"/>
      <c r="D179" s="155"/>
      <c r="E179" s="106" t="s">
        <v>20</v>
      </c>
      <c r="F179" s="210">
        <f>ROUND(SUBTOTAL(9,F13:F177),2)</f>
        <v>120508.85</v>
      </c>
      <c r="G179" s="106"/>
      <c r="H179" s="145"/>
    </row>
    <row r="180" spans="1:8" s="46" customFormat="1" ht="16.5" thickBot="1">
      <c r="A180" s="225"/>
      <c r="B180" s="226"/>
      <c r="C180" s="227"/>
      <c r="D180" s="228"/>
      <c r="E180" s="229"/>
      <c r="F180" s="230"/>
      <c r="G180" s="231"/>
      <c r="H180" s="232"/>
    </row>
    <row r="181" spans="1:8" s="158" customFormat="1">
      <c r="A181" s="65"/>
      <c r="B181" s="65"/>
      <c r="C181" s="95"/>
      <c r="D181" s="68"/>
      <c r="E181" s="64"/>
      <c r="F181" s="69"/>
      <c r="G181" s="66"/>
      <c r="H181" s="67"/>
    </row>
    <row r="182" spans="1:8" s="63" customFormat="1" ht="45" customHeight="1">
      <c r="A182" s="58">
        <v>1</v>
      </c>
      <c r="B182" s="57" t="s">
        <v>109</v>
      </c>
      <c r="C182" s="95"/>
      <c r="D182" s="68"/>
      <c r="F182" s="69"/>
      <c r="G182" s="66"/>
      <c r="H182" s="19"/>
    </row>
    <row r="183" spans="1:8" s="54" customFormat="1">
      <c r="A183" s="56"/>
      <c r="B183" s="56"/>
      <c r="C183" s="96"/>
      <c r="D183" s="64"/>
      <c r="E183" s="55"/>
      <c r="F183" s="60"/>
      <c r="G183" s="59"/>
      <c r="H183" s="103"/>
    </row>
    <row r="184" spans="1:8" s="63" customFormat="1" ht="45" customHeight="1">
      <c r="A184" s="58">
        <v>2</v>
      </c>
      <c r="B184" s="71" t="s">
        <v>110</v>
      </c>
      <c r="C184" s="95"/>
      <c r="D184" s="68"/>
      <c r="E184" s="68"/>
      <c r="F184" s="68"/>
      <c r="G184" s="68"/>
      <c r="H184" s="68"/>
    </row>
    <row r="185" spans="1:8" s="63" customFormat="1">
      <c r="A185" s="65"/>
      <c r="B185" s="65"/>
      <c r="C185" s="95"/>
      <c r="D185" s="68"/>
      <c r="E185" s="64"/>
      <c r="F185" s="69"/>
      <c r="G185" s="66"/>
      <c r="H185" s="67"/>
    </row>
    <row r="186" spans="1:8" s="63" customFormat="1">
      <c r="A186" s="104" t="s">
        <v>341</v>
      </c>
      <c r="B186" s="104"/>
      <c r="C186" s="95"/>
      <c r="D186" s="68"/>
      <c r="E186" s="64"/>
      <c r="F186" s="69"/>
      <c r="G186" s="66"/>
      <c r="H186" s="67"/>
    </row>
    <row r="190" spans="1:8" ht="19.5">
      <c r="D190" s="241"/>
    </row>
    <row r="193" spans="4:4" ht="19.5">
      <c r="D193" s="241"/>
    </row>
    <row r="194" spans="4:4" ht="19.5">
      <c r="D194" s="241"/>
    </row>
  </sheetData>
  <sortState ref="A584:H614">
    <sortCondition ref="B584:B614"/>
  </sortState>
  <customSheetViews>
    <customSheetView guid="{461059AE-D041-4B60-96DE-261CAFAFFA5F}" scale="85" showPageBreaks="1" fitToPage="1" printArea="1" view="pageBreakPreview" topLeftCell="A49">
      <selection activeCell="D53" sqref="D53"/>
      <pageMargins left="0.31496062992125984" right="0.31496062992125984" top="0.78740157480314965" bottom="0.78740157480314965" header="0.31496062992125984" footer="0.31496062992125984"/>
      <pageSetup paperSize="9" scale="73" fitToHeight="0" orientation="portrait" r:id="rId1"/>
      <headerFooter>
        <oddFooter>&amp;C&amp;P/&amp;N</oddFooter>
      </headerFooter>
    </customSheetView>
    <customSheetView guid="{46867893-F54C-4AE3-A225-5094CB481764}" scale="85" showPageBreaks="1" fitToPage="1" printArea="1" view="pageBreakPreview" topLeftCell="A27">
      <selection activeCell="B42" sqref="B42"/>
      <pageMargins left="0.31496062992125984" right="0.31496062992125984" top="0.78740157480314965" bottom="0.78740157480314965" header="0.31496062992125984" footer="0.31496062992125984"/>
      <pageSetup paperSize="9" scale="73" fitToHeight="0" orientation="portrait" r:id="rId2"/>
      <headerFooter>
        <oddFooter>&amp;C&amp;P/&amp;N</oddFooter>
      </headerFooter>
    </customSheetView>
  </customSheetViews>
  <printOptions horizontalCentered="1"/>
  <pageMargins left="0.31496062992125984" right="0.31496062992125984" top="0.98425196850393704" bottom="1.1023622047244095" header="0.31496062992125984" footer="0.31496062992125984"/>
  <pageSetup paperSize="9" scale="60" fitToHeight="0" orientation="portrait" r:id="rId3"/>
  <headerFooter>
    <oddHeader>&amp;C&amp;G</oddHeader>
    <oddFooter>&amp;C&amp;G&amp;P/&amp;N</oddFooter>
  </headerFooter>
  <rowBreaks count="2" manualBreakCount="2">
    <brk id="49" max="7" man="1"/>
    <brk id="106" max="7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9" tint="0.39997558519241921"/>
    <pageSetUpPr fitToPage="1"/>
  </sheetPr>
  <dimension ref="A1:J37"/>
  <sheetViews>
    <sheetView view="pageBreakPreview" topLeftCell="A4" zoomScaleNormal="85" zoomScaleSheetLayoutView="100" workbookViewId="0">
      <selection activeCell="O44" sqref="O44"/>
    </sheetView>
  </sheetViews>
  <sheetFormatPr defaultRowHeight="15"/>
  <cols>
    <col min="1" max="1" width="5.85546875" bestFit="1" customWidth="1"/>
    <col min="2" max="2" width="51" customWidth="1"/>
    <col min="3" max="3" width="13.42578125" style="5" customWidth="1"/>
    <col min="4" max="4" width="8.42578125" style="1" customWidth="1"/>
    <col min="5" max="5" width="12.28515625" style="5" customWidth="1"/>
    <col min="6" max="6" width="9.28515625" style="4" bestFit="1" customWidth="1"/>
    <col min="7" max="7" width="12.28515625" style="5" customWidth="1"/>
    <col min="8" max="8" width="8" style="4" bestFit="1" customWidth="1"/>
    <col min="9" max="9" width="12.28515625" style="5" customWidth="1"/>
    <col min="10" max="10" width="8" style="4" bestFit="1" customWidth="1"/>
  </cols>
  <sheetData>
    <row r="1" spans="1:10">
      <c r="A1" s="7"/>
      <c r="B1" s="7"/>
      <c r="C1" s="233"/>
      <c r="D1" s="70"/>
      <c r="E1" s="233"/>
      <c r="F1" s="30"/>
      <c r="G1" s="233"/>
      <c r="H1" s="30"/>
      <c r="I1" s="233"/>
    </row>
    <row r="2" spans="1:10" s="62" customFormat="1">
      <c r="A2" s="7"/>
      <c r="B2" s="7"/>
      <c r="C2" s="233"/>
      <c r="D2" s="70"/>
      <c r="E2" s="233"/>
      <c r="F2" s="30"/>
      <c r="G2" s="233"/>
      <c r="H2" s="30"/>
      <c r="I2" s="233"/>
      <c r="J2" s="61"/>
    </row>
    <row r="3" spans="1:10" s="62" customFormat="1">
      <c r="A3" s="7"/>
      <c r="B3" s="7"/>
      <c r="C3" s="233"/>
      <c r="D3" s="70"/>
      <c r="E3" s="233"/>
      <c r="F3" s="30"/>
      <c r="G3" s="233"/>
      <c r="H3" s="30"/>
      <c r="I3" s="233"/>
      <c r="J3" s="61"/>
    </row>
    <row r="4" spans="1:10" s="62" customFormat="1">
      <c r="A4" s="7"/>
      <c r="B4" s="7"/>
      <c r="C4" s="233"/>
      <c r="D4" s="70"/>
      <c r="E4" s="233"/>
      <c r="F4" s="30"/>
      <c r="G4" s="233"/>
      <c r="H4" s="30"/>
      <c r="I4" s="233"/>
      <c r="J4" s="61"/>
    </row>
    <row r="5" spans="1:10" s="62" customFormat="1">
      <c r="A5" s="7"/>
      <c r="B5" s="7"/>
      <c r="C5" s="233"/>
      <c r="D5" s="70"/>
      <c r="E5" s="233"/>
      <c r="F5" s="30"/>
      <c r="G5" s="233"/>
      <c r="H5" s="30"/>
      <c r="I5" s="233"/>
      <c r="J5" s="61"/>
    </row>
    <row r="6" spans="1:10" s="62" customFormat="1">
      <c r="A6" s="7"/>
      <c r="B6" s="7"/>
      <c r="C6" s="233"/>
      <c r="D6" s="70"/>
      <c r="E6" s="233"/>
      <c r="F6" s="30"/>
      <c r="G6" s="233"/>
      <c r="H6" s="30"/>
      <c r="I6" s="233"/>
      <c r="J6" s="61"/>
    </row>
    <row r="7" spans="1:10" s="62" customFormat="1">
      <c r="A7" s="7"/>
      <c r="B7" s="7"/>
      <c r="C7" s="233"/>
      <c r="D7" s="70"/>
      <c r="E7" s="233"/>
      <c r="F7" s="30"/>
      <c r="G7" s="233"/>
      <c r="H7" s="30"/>
      <c r="I7" s="233"/>
      <c r="J7" s="61"/>
    </row>
    <row r="8" spans="1:10" s="62" customFormat="1">
      <c r="A8" s="7"/>
      <c r="B8" s="7"/>
      <c r="C8" s="233"/>
      <c r="D8" s="70"/>
      <c r="E8" s="233"/>
      <c r="F8" s="30"/>
      <c r="G8" s="233"/>
      <c r="H8" s="30"/>
      <c r="I8" s="233"/>
      <c r="J8" s="61"/>
    </row>
    <row r="9" spans="1:10" s="62" customFormat="1">
      <c r="A9" s="7"/>
      <c r="B9" s="7"/>
      <c r="C9" s="233"/>
      <c r="D9" s="70"/>
      <c r="E9" s="233"/>
      <c r="F9" s="30"/>
      <c r="G9" s="233"/>
      <c r="H9" s="30"/>
      <c r="I9" s="233"/>
      <c r="J9" s="61"/>
    </row>
    <row r="10" spans="1:10" s="62" customFormat="1">
      <c r="A10" s="7"/>
      <c r="B10" s="7"/>
      <c r="C10" s="233"/>
      <c r="D10" s="70"/>
      <c r="E10" s="233"/>
      <c r="F10" s="30"/>
      <c r="G10" s="233"/>
      <c r="H10" s="30"/>
      <c r="I10" s="233"/>
      <c r="J10" s="61"/>
    </row>
    <row r="11" spans="1:10" s="62" customFormat="1">
      <c r="A11" s="7"/>
      <c r="B11" s="7"/>
      <c r="C11" s="233"/>
      <c r="D11" s="70"/>
      <c r="E11" s="233"/>
      <c r="F11" s="30"/>
      <c r="G11" s="233"/>
      <c r="H11" s="30"/>
      <c r="I11" s="233"/>
      <c r="J11" s="61"/>
    </row>
    <row r="12" spans="1:10" s="62" customFormat="1">
      <c r="A12" s="7"/>
      <c r="B12" s="7"/>
      <c r="C12" s="233"/>
      <c r="D12" s="70"/>
      <c r="E12" s="233"/>
      <c r="F12" s="30"/>
      <c r="G12" s="233"/>
      <c r="H12" s="30"/>
      <c r="I12" s="233"/>
      <c r="J12" s="61"/>
    </row>
    <row r="13" spans="1:10" s="62" customFormat="1">
      <c r="A13" s="7"/>
      <c r="B13" s="7"/>
      <c r="C13" s="233"/>
      <c r="D13" s="70"/>
      <c r="E13" s="233"/>
      <c r="F13" s="30"/>
      <c r="G13" s="233"/>
      <c r="H13" s="30"/>
      <c r="I13" s="233"/>
      <c r="J13" s="61"/>
    </row>
    <row r="14" spans="1:10" ht="15.75" thickBot="1">
      <c r="A14" s="146" t="s">
        <v>27</v>
      </c>
      <c r="B14" s="238"/>
      <c r="C14" s="146"/>
      <c r="D14" s="146"/>
      <c r="E14" s="239"/>
      <c r="F14" s="240"/>
      <c r="G14" s="239"/>
      <c r="H14" s="240"/>
      <c r="I14" s="239"/>
    </row>
    <row r="15" spans="1:10" s="12" customFormat="1" ht="15.75" thickBot="1">
      <c r="A15" s="34" t="s">
        <v>0</v>
      </c>
      <c r="B15" s="35" t="s">
        <v>19</v>
      </c>
      <c r="C15" s="36" t="s">
        <v>20</v>
      </c>
      <c r="D15" s="37" t="s">
        <v>21</v>
      </c>
      <c r="E15" s="36" t="s">
        <v>22</v>
      </c>
      <c r="F15" s="38" t="s">
        <v>21</v>
      </c>
      <c r="G15" s="36" t="s">
        <v>23</v>
      </c>
      <c r="H15" s="234" t="s">
        <v>21</v>
      </c>
      <c r="I15" s="217" t="s">
        <v>24</v>
      </c>
      <c r="J15" s="38" t="s">
        <v>21</v>
      </c>
    </row>
    <row r="16" spans="1:10" s="10" customFormat="1" ht="7.5" customHeight="1">
      <c r="A16" s="235"/>
      <c r="B16" s="160"/>
      <c r="C16" s="29"/>
      <c r="D16" s="70"/>
      <c r="E16" s="29"/>
      <c r="F16" s="30"/>
      <c r="G16" s="29"/>
      <c r="H16" s="242"/>
      <c r="I16" s="29"/>
      <c r="J16" s="30"/>
    </row>
    <row r="17" spans="1:10">
      <c r="A17" s="236">
        <f>ORÇAMENTO!A13</f>
        <v>1</v>
      </c>
      <c r="B17" s="31" t="str">
        <f>ORÇAMENTO!B13</f>
        <v>SERVIÇOS INICIAIS</v>
      </c>
      <c r="C17" s="43">
        <f>ORÇAMENTO!F13</f>
        <v>7874.9500000000007</v>
      </c>
      <c r="D17" s="213">
        <f t="shared" ref="D17:D34" si="0">C17*100/$C$36</f>
        <v>6.5347482778235797</v>
      </c>
      <c r="E17" s="32">
        <f>C17*F17/100</f>
        <v>7874.9500000000007</v>
      </c>
      <c r="F17" s="32">
        <v>100</v>
      </c>
      <c r="G17" s="32">
        <f>C17*H17/100</f>
        <v>0</v>
      </c>
      <c r="H17" s="32">
        <v>0</v>
      </c>
      <c r="I17" s="218">
        <f>C17*J17/100</f>
        <v>0</v>
      </c>
      <c r="J17" s="32">
        <v>0</v>
      </c>
    </row>
    <row r="18" spans="1:10">
      <c r="A18" s="236">
        <f>ORÇAMENTO!A25</f>
        <v>2</v>
      </c>
      <c r="B18" s="31" t="str">
        <f>ORÇAMENTO!B25</f>
        <v>INFRAESTRUTURA</v>
      </c>
      <c r="C18" s="43">
        <f>ORÇAMENTO!F25</f>
        <v>13452.210000000001</v>
      </c>
      <c r="D18" s="214">
        <f t="shared" si="0"/>
        <v>11.162839907608445</v>
      </c>
      <c r="E18" s="32">
        <f>C18*F18/100</f>
        <v>13452.21</v>
      </c>
      <c r="F18" s="32">
        <v>100</v>
      </c>
      <c r="G18" s="32">
        <f t="shared" ref="G18:G34" si="1">C18*H18/100</f>
        <v>0</v>
      </c>
      <c r="H18" s="32">
        <v>0</v>
      </c>
      <c r="I18" s="218">
        <f t="shared" ref="I18:I33" si="2">C18*J18/100</f>
        <v>0</v>
      </c>
      <c r="J18" s="32">
        <v>0</v>
      </c>
    </row>
    <row r="19" spans="1:10">
      <c r="A19" s="236">
        <f>ORÇAMENTO!A42</f>
        <v>3</v>
      </c>
      <c r="B19" s="31" t="str">
        <f>ORÇAMENTO!B42</f>
        <v>SUPRAESTRUTURA</v>
      </c>
      <c r="C19" s="43">
        <f>ORÇAMENTO!F42</f>
        <v>13242.829999999998</v>
      </c>
      <c r="D19" s="214">
        <f t="shared" si="0"/>
        <v>10.989093332149462</v>
      </c>
      <c r="E19" s="32">
        <f t="shared" ref="E19:E34" si="3">C19*F19/100</f>
        <v>13242.829999999998</v>
      </c>
      <c r="F19" s="32">
        <v>100</v>
      </c>
      <c r="G19" s="32">
        <f t="shared" si="1"/>
        <v>0</v>
      </c>
      <c r="H19" s="32">
        <v>0</v>
      </c>
      <c r="I19" s="218">
        <f t="shared" si="2"/>
        <v>0</v>
      </c>
      <c r="J19" s="32">
        <v>0</v>
      </c>
    </row>
    <row r="20" spans="1:10">
      <c r="A20" s="236">
        <f>ORÇAMENTO!A54</f>
        <v>4</v>
      </c>
      <c r="B20" s="31" t="str">
        <f>ORÇAMENTO!B54</f>
        <v>FECHAMENTOS</v>
      </c>
      <c r="C20" s="43">
        <f>ORÇAMENTO!F54</f>
        <v>8693.16</v>
      </c>
      <c r="D20" s="214">
        <f t="shared" si="0"/>
        <v>7.2137108602397246</v>
      </c>
      <c r="E20" s="32">
        <f t="shared" si="3"/>
        <v>5215.8959999999997</v>
      </c>
      <c r="F20" s="32">
        <v>60</v>
      </c>
      <c r="G20" s="32">
        <f t="shared" si="1"/>
        <v>3477.2640000000001</v>
      </c>
      <c r="H20" s="32">
        <v>40</v>
      </c>
      <c r="I20" s="218">
        <f t="shared" si="2"/>
        <v>0</v>
      </c>
      <c r="J20" s="32">
        <v>0</v>
      </c>
    </row>
    <row r="21" spans="1:10">
      <c r="A21" s="236">
        <f>ORÇAMENTO!A57</f>
        <v>5</v>
      </c>
      <c r="B21" s="31" t="str">
        <f>ORÇAMENTO!B57</f>
        <v>COBERTURA</v>
      </c>
      <c r="C21" s="43">
        <f>ORÇAMENTO!F57</f>
        <v>16897.32</v>
      </c>
      <c r="D21" s="214">
        <f t="shared" si="0"/>
        <v>14.021642393898871</v>
      </c>
      <c r="E21" s="32">
        <f t="shared" si="3"/>
        <v>0</v>
      </c>
      <c r="F21" s="32">
        <v>0</v>
      </c>
      <c r="G21" s="32">
        <f t="shared" si="1"/>
        <v>16897.32</v>
      </c>
      <c r="H21" s="32">
        <v>100</v>
      </c>
      <c r="I21" s="218">
        <f t="shared" si="2"/>
        <v>0</v>
      </c>
      <c r="J21" s="32">
        <v>0</v>
      </c>
    </row>
    <row r="22" spans="1:10" s="27" customFormat="1">
      <c r="A22" s="236">
        <f>ORÇAMENTO!A67</f>
        <v>6</v>
      </c>
      <c r="B22" s="31" t="str">
        <f>ORÇAMENTO!B67</f>
        <v>FORRO</v>
      </c>
      <c r="C22" s="43">
        <f>ORÇAMENTO!F67</f>
        <v>3902.4</v>
      </c>
      <c r="D22" s="214">
        <f t="shared" si="0"/>
        <v>3.238268392736301</v>
      </c>
      <c r="E22" s="32">
        <f t="shared" si="3"/>
        <v>0</v>
      </c>
      <c r="F22" s="32">
        <v>0</v>
      </c>
      <c r="G22" s="32">
        <f t="shared" si="1"/>
        <v>3902.4</v>
      </c>
      <c r="H22" s="32">
        <v>100</v>
      </c>
      <c r="I22" s="218">
        <f t="shared" si="2"/>
        <v>0</v>
      </c>
      <c r="J22" s="32">
        <v>0</v>
      </c>
    </row>
    <row r="23" spans="1:10">
      <c r="A23" s="236">
        <f>ORÇAMENTO!A69</f>
        <v>7</v>
      </c>
      <c r="B23" s="31" t="str">
        <f>ORÇAMENTO!B69</f>
        <v>REVESTIMENTOS</v>
      </c>
      <c r="C23" s="43">
        <f>ORÇAMENTO!F69</f>
        <v>8500.4200000000019</v>
      </c>
      <c r="D23" s="214">
        <f t="shared" si="0"/>
        <v>7.0537723992885182</v>
      </c>
      <c r="E23" s="32">
        <f t="shared" si="3"/>
        <v>0</v>
      </c>
      <c r="F23" s="32">
        <v>0</v>
      </c>
      <c r="G23" s="32">
        <f t="shared" si="1"/>
        <v>8500.4200000000019</v>
      </c>
      <c r="H23" s="32">
        <v>100</v>
      </c>
      <c r="I23" s="218">
        <f t="shared" si="2"/>
        <v>0</v>
      </c>
      <c r="J23" s="32">
        <v>0</v>
      </c>
    </row>
    <row r="24" spans="1:10">
      <c r="A24" s="236">
        <f>ORÇAMENTO!A74</f>
        <v>8</v>
      </c>
      <c r="B24" s="31" t="str">
        <f>ORÇAMENTO!B74</f>
        <v>PISO</v>
      </c>
      <c r="C24" s="43">
        <f>ORÇAMENTO!F74</f>
        <v>18352.550000000003</v>
      </c>
      <c r="D24" s="214">
        <f t="shared" si="0"/>
        <v>15.229213456107166</v>
      </c>
      <c r="E24" s="32">
        <f t="shared" si="3"/>
        <v>0</v>
      </c>
      <c r="F24" s="32">
        <v>0</v>
      </c>
      <c r="G24" s="32">
        <f t="shared" si="1"/>
        <v>5505.7650000000012</v>
      </c>
      <c r="H24" s="32">
        <v>30</v>
      </c>
      <c r="I24" s="218">
        <f t="shared" si="2"/>
        <v>12846.785000000002</v>
      </c>
      <c r="J24" s="32">
        <v>70</v>
      </c>
    </row>
    <row r="25" spans="1:10">
      <c r="A25" s="236">
        <f>ORÇAMENTO!A86</f>
        <v>9</v>
      </c>
      <c r="B25" s="31" t="str">
        <f>ORÇAMENTO!B86</f>
        <v>INSTALAÇÕES ELÉTRICAS</v>
      </c>
      <c r="C25" s="43">
        <f>ORÇAMENTO!F86</f>
        <v>8517.6200000000008</v>
      </c>
      <c r="D25" s="214">
        <f t="shared" si="0"/>
        <v>7.0680452099576092</v>
      </c>
      <c r="E25" s="32">
        <f t="shared" si="3"/>
        <v>0</v>
      </c>
      <c r="F25" s="32">
        <v>0</v>
      </c>
      <c r="G25" s="32">
        <f t="shared" si="1"/>
        <v>0</v>
      </c>
      <c r="H25" s="32">
        <v>0</v>
      </c>
      <c r="I25" s="218">
        <f t="shared" si="2"/>
        <v>8517.6200000000008</v>
      </c>
      <c r="J25" s="32">
        <v>100</v>
      </c>
    </row>
    <row r="26" spans="1:10">
      <c r="A26" s="236">
        <f>ORÇAMENTO!A111</f>
        <v>10</v>
      </c>
      <c r="B26" s="31" t="str">
        <f>ORÇAMENTO!B111</f>
        <v>INSTALAÇÃO DO SISTEMA DE ÁGUA FRIA</v>
      </c>
      <c r="C26" s="43">
        <f>ORÇAMENTO!F111</f>
        <v>352.73</v>
      </c>
      <c r="D26" s="214">
        <f t="shared" si="0"/>
        <v>0.29270049461097669</v>
      </c>
      <c r="E26" s="32">
        <f t="shared" si="3"/>
        <v>0</v>
      </c>
      <c r="F26" s="32">
        <v>0</v>
      </c>
      <c r="G26" s="32">
        <f t="shared" si="1"/>
        <v>0</v>
      </c>
      <c r="H26" s="32">
        <v>0</v>
      </c>
      <c r="I26" s="218">
        <f t="shared" si="2"/>
        <v>352.73</v>
      </c>
      <c r="J26" s="32">
        <v>100</v>
      </c>
    </row>
    <row r="27" spans="1:10" s="157" customFormat="1">
      <c r="A27" s="236">
        <f>ORÇAMENTO!A126</f>
        <v>11</v>
      </c>
      <c r="B27" s="31" t="str">
        <f>ORÇAMENTO!B126</f>
        <v>REDE DE ESGOTO SANITÁRIO</v>
      </c>
      <c r="C27" s="43">
        <f>ORÇAMENTO!F126</f>
        <v>670.82</v>
      </c>
      <c r="D27" s="214">
        <f t="shared" si="0"/>
        <v>0.55665621238606122</v>
      </c>
      <c r="E27" s="32">
        <f>C27*F27/100</f>
        <v>0</v>
      </c>
      <c r="F27" s="32">
        <v>0</v>
      </c>
      <c r="G27" s="32">
        <f>C27*H27/100</f>
        <v>0</v>
      </c>
      <c r="H27" s="32">
        <v>0</v>
      </c>
      <c r="I27" s="218">
        <f>C27*J27/100</f>
        <v>670.82</v>
      </c>
      <c r="J27" s="32">
        <v>100</v>
      </c>
    </row>
    <row r="28" spans="1:10" s="157" customFormat="1">
      <c r="A28" s="236">
        <f>ORÇAMENTO!A138</f>
        <v>12</v>
      </c>
      <c r="B28" s="31" t="str">
        <f>ORÇAMENTO!B138</f>
        <v>INSTALAÇÃO DO SISTEMA PLUVIAL</v>
      </c>
      <c r="C28" s="43">
        <f>ORÇAMENTO!F138</f>
        <v>631.43000000000006</v>
      </c>
      <c r="D28" s="214">
        <f t="shared" si="0"/>
        <v>0.52396981632469319</v>
      </c>
      <c r="E28" s="32">
        <f t="shared" si="3"/>
        <v>0</v>
      </c>
      <c r="F28" s="32">
        <v>0</v>
      </c>
      <c r="G28" s="32">
        <f t="shared" si="1"/>
        <v>0</v>
      </c>
      <c r="H28" s="32">
        <v>0</v>
      </c>
      <c r="I28" s="218">
        <f t="shared" si="2"/>
        <v>631.43000000000006</v>
      </c>
      <c r="J28" s="32">
        <v>100</v>
      </c>
    </row>
    <row r="29" spans="1:10" s="157" customFormat="1">
      <c r="A29" s="236">
        <f>ORÇAMENTO!A147</f>
        <v>13</v>
      </c>
      <c r="B29" s="31" t="str">
        <f>ORÇAMENTO!B147</f>
        <v>INSTALAÇÃO DOS APARELHOS SANITÁRIOS</v>
      </c>
      <c r="C29" s="43">
        <f>ORÇAMENTO!F147</f>
        <v>442.8</v>
      </c>
      <c r="D29" s="214">
        <f t="shared" si="0"/>
        <v>0.36744189327173893</v>
      </c>
      <c r="E29" s="32">
        <f>C29*F29/100</f>
        <v>0</v>
      </c>
      <c r="F29" s="32">
        <v>0</v>
      </c>
      <c r="G29" s="32">
        <f>C29*H29/100</f>
        <v>0</v>
      </c>
      <c r="H29" s="32">
        <v>0</v>
      </c>
      <c r="I29" s="218">
        <f>C29*J29/100</f>
        <v>442.8</v>
      </c>
      <c r="J29" s="32">
        <v>100</v>
      </c>
    </row>
    <row r="30" spans="1:10">
      <c r="A30" s="236">
        <f>ORÇAMENTO!A154</f>
        <v>14</v>
      </c>
      <c r="B30" s="31" t="str">
        <f>ORÇAMENTO!B154</f>
        <v>PREVENTIVO CONTRA INCÊNDIO</v>
      </c>
      <c r="C30" s="43">
        <f>ORÇAMENTO!F154</f>
        <v>928.21999999999991</v>
      </c>
      <c r="D30" s="214">
        <f t="shared" si="0"/>
        <v>0.77025048367816951</v>
      </c>
      <c r="E30" s="32">
        <f t="shared" si="3"/>
        <v>0</v>
      </c>
      <c r="F30" s="32">
        <v>0</v>
      </c>
      <c r="G30" s="32">
        <f t="shared" si="1"/>
        <v>0</v>
      </c>
      <c r="H30" s="32">
        <v>0</v>
      </c>
      <c r="I30" s="218">
        <f t="shared" si="2"/>
        <v>928.2199999999998</v>
      </c>
      <c r="J30" s="32">
        <v>100</v>
      </c>
    </row>
    <row r="31" spans="1:10" s="101" customFormat="1">
      <c r="A31" s="236">
        <f>ORÇAMENTO!A160</f>
        <v>15</v>
      </c>
      <c r="B31" s="31" t="str">
        <f>ORÇAMENTO!B160</f>
        <v>ESQUADRIAS</v>
      </c>
      <c r="C31" s="43">
        <f>ORÇAMENTO!F160</f>
        <v>9859.19</v>
      </c>
      <c r="D31" s="214">
        <f t="shared" si="0"/>
        <v>8.1812995477095658</v>
      </c>
      <c r="E31" s="32">
        <f t="shared" si="3"/>
        <v>0</v>
      </c>
      <c r="F31" s="32">
        <v>0</v>
      </c>
      <c r="G31" s="32">
        <f t="shared" si="1"/>
        <v>0</v>
      </c>
      <c r="H31" s="32">
        <v>0</v>
      </c>
      <c r="I31" s="218">
        <f t="shared" si="2"/>
        <v>9859.19</v>
      </c>
      <c r="J31" s="32">
        <v>100</v>
      </c>
    </row>
    <row r="32" spans="1:10" s="101" customFormat="1">
      <c r="A32" s="236">
        <f>ORÇAMENTO!A166</f>
        <v>16</v>
      </c>
      <c r="B32" s="31" t="str">
        <f>ORÇAMENTO!B166</f>
        <v>COMPLEMENTAÇÕES</v>
      </c>
      <c r="C32" s="43">
        <f>ORÇAMENTO!F166</f>
        <v>4980.59</v>
      </c>
      <c r="D32" s="214">
        <f t="shared" si="0"/>
        <v>4.132966168044919</v>
      </c>
      <c r="E32" s="32">
        <f t="shared" si="3"/>
        <v>0</v>
      </c>
      <c r="F32" s="32">
        <v>0</v>
      </c>
      <c r="G32" s="32">
        <f t="shared" si="1"/>
        <v>0</v>
      </c>
      <c r="H32" s="32">
        <v>0</v>
      </c>
      <c r="I32" s="218">
        <f t="shared" si="2"/>
        <v>4980.59</v>
      </c>
      <c r="J32" s="32">
        <v>100</v>
      </c>
    </row>
    <row r="33" spans="1:10" s="101" customFormat="1">
      <c r="A33" s="236">
        <f>ORÇAMENTO!A173</f>
        <v>17</v>
      </c>
      <c r="B33" s="31" t="str">
        <f>ORÇAMENTO!B173</f>
        <v>PINTURA</v>
      </c>
      <c r="C33" s="43">
        <f>ORÇAMENTO!F173</f>
        <v>1993.44</v>
      </c>
      <c r="D33" s="214">
        <f t="shared" si="0"/>
        <v>1.6541855639648042</v>
      </c>
      <c r="E33" s="32">
        <f t="shared" si="3"/>
        <v>0</v>
      </c>
      <c r="F33" s="32">
        <v>0</v>
      </c>
      <c r="G33" s="32">
        <f t="shared" si="1"/>
        <v>0</v>
      </c>
      <c r="H33" s="32">
        <v>0</v>
      </c>
      <c r="I33" s="218">
        <f t="shared" si="2"/>
        <v>1993.44</v>
      </c>
      <c r="J33" s="32">
        <v>100</v>
      </c>
    </row>
    <row r="34" spans="1:10" s="101" customFormat="1">
      <c r="A34" s="236">
        <f>ORÇAMENTO!A176</f>
        <v>18</v>
      </c>
      <c r="B34" s="31" t="str">
        <f>ORÇAMENTO!B176</f>
        <v xml:space="preserve">LIMPEZA DA OBRA </v>
      </c>
      <c r="C34" s="43">
        <f>ORÇAMENTO!F176</f>
        <v>1216.17</v>
      </c>
      <c r="D34" s="214">
        <f t="shared" si="0"/>
        <v>1.0091955901993919</v>
      </c>
      <c r="E34" s="32">
        <f t="shared" si="3"/>
        <v>0</v>
      </c>
      <c r="F34" s="32">
        <v>0</v>
      </c>
      <c r="G34" s="32">
        <f t="shared" si="1"/>
        <v>0</v>
      </c>
      <c r="H34" s="32">
        <v>0</v>
      </c>
      <c r="I34" s="218">
        <f>C34*J34/100</f>
        <v>1216.17</v>
      </c>
      <c r="J34" s="32">
        <v>100</v>
      </c>
    </row>
    <row r="35" spans="1:10" s="7" customFormat="1" ht="7.5" customHeight="1" thickBot="1">
      <c r="A35" s="237"/>
      <c r="C35" s="70"/>
      <c r="E35" s="33"/>
      <c r="F35" s="33"/>
      <c r="G35" s="33"/>
      <c r="H35" s="245"/>
      <c r="I35" s="33"/>
      <c r="J35" s="33"/>
    </row>
    <row r="36" spans="1:10">
      <c r="A36" s="174"/>
      <c r="B36" s="175" t="s">
        <v>25</v>
      </c>
      <c r="C36" s="176">
        <f>SUM(C17:C34)</f>
        <v>120508.85</v>
      </c>
      <c r="D36" s="192">
        <f>SUM(D17:D34)</f>
        <v>100.00000000000001</v>
      </c>
      <c r="E36" s="183">
        <f>SUM(E17:E35)</f>
        <v>39785.885999999999</v>
      </c>
      <c r="F36" s="215">
        <f>E36*100/$C$36</f>
        <v>33.01490803372532</v>
      </c>
      <c r="G36" s="183">
        <f>SUM(G17:G35)</f>
        <v>38283.169000000002</v>
      </c>
      <c r="H36" s="243">
        <f>G36*100/$C$36</f>
        <v>31.767931566851729</v>
      </c>
      <c r="I36" s="219">
        <f>SUM(I17:I35)</f>
        <v>42439.794999999998</v>
      </c>
      <c r="J36" s="216">
        <f>I36*100/$C$36</f>
        <v>35.217160399422944</v>
      </c>
    </row>
    <row r="37" spans="1:10" ht="15.75" thickBot="1">
      <c r="A37" s="177"/>
      <c r="B37" s="178" t="s">
        <v>26</v>
      </c>
      <c r="C37" s="179"/>
      <c r="D37" s="180"/>
      <c r="E37" s="184">
        <f>E36</f>
        <v>39785.885999999999</v>
      </c>
      <c r="F37" s="181">
        <f>F36</f>
        <v>33.01490803372532</v>
      </c>
      <c r="G37" s="184">
        <f>E37+G36</f>
        <v>78069.054999999993</v>
      </c>
      <c r="H37" s="244">
        <f>F37+H36</f>
        <v>64.782839600577049</v>
      </c>
      <c r="I37" s="179">
        <f>G37+I36</f>
        <v>120508.84999999999</v>
      </c>
      <c r="J37" s="182">
        <f>H37+J36</f>
        <v>100</v>
      </c>
    </row>
  </sheetData>
  <customSheetViews>
    <customSheetView guid="{461059AE-D041-4B60-96DE-261CAFAFFA5F}" scale="85" showPageBreaks="1" printArea="1" view="pageBreakPreview">
      <selection activeCell="F219" sqref="F219"/>
      <pageMargins left="0.31496062992125984" right="0.31496062992125984" top="0.78740157480314965" bottom="0.78740157480314965" header="0.31496062992125984" footer="0.31496062992125984"/>
      <pageSetup paperSize="9" scale="75" orientation="landscape" r:id="rId1"/>
      <headerFooter>
        <oddFooter>&amp;C&amp;P/&amp;N</oddFooter>
      </headerFooter>
    </customSheetView>
    <customSheetView guid="{46867893-F54C-4AE3-A225-5094CB481764}" scale="85" showPageBreaks="1" printArea="1" view="pageBreakPreview">
      <selection activeCell="F219" sqref="F219"/>
      <pageMargins left="0.31496062992125984" right="0.31496062992125984" top="0.78740157480314965" bottom="0.78740157480314965" header="0.31496062992125984" footer="0.31496062992125984"/>
      <pageSetup paperSize="9" scale="75" orientation="landscape" r:id="rId2"/>
      <headerFooter>
        <oddFooter>&amp;C&amp;P/&amp;N</oddFooter>
      </headerFooter>
    </customSheetView>
  </customSheetViews>
  <printOptions horizontalCentered="1"/>
  <pageMargins left="0.31496062992125984" right="0.31496062992125984" top="1.3779527559055118" bottom="0.98425196850393704" header="0.31496062992125984" footer="0.31496062992125984"/>
  <pageSetup paperSize="9" scale="80" orientation="landscape" r:id="rId3"/>
  <headerFooter>
    <oddHeader>&amp;C&amp;G</oddHeader>
    <oddFooter>&amp;C&amp;G&amp;P/&amp;N</oddFooter>
  </headerFooter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1"/>
  </sheetPr>
  <dimension ref="A1:L17"/>
  <sheetViews>
    <sheetView workbookViewId="0">
      <selection activeCell="B10" sqref="B10"/>
    </sheetView>
  </sheetViews>
  <sheetFormatPr defaultRowHeight="15"/>
  <cols>
    <col min="1" max="1" width="24.42578125" customWidth="1"/>
    <col min="2" max="2" width="40.85546875" bestFit="1" customWidth="1"/>
    <col min="3" max="3" width="49.7109375" customWidth="1"/>
    <col min="6" max="6" width="49.5703125" customWidth="1"/>
    <col min="7" max="8" width="9.140625" customWidth="1"/>
    <col min="11" max="11" width="48.140625" customWidth="1"/>
    <col min="12" max="12" width="54.140625" customWidth="1"/>
  </cols>
  <sheetData>
    <row r="1" spans="1:12" ht="18" customHeight="1">
      <c r="A1" t="s">
        <v>30</v>
      </c>
      <c r="B1" s="157" t="s">
        <v>261</v>
      </c>
      <c r="D1" s="157"/>
      <c r="L1" s="157"/>
    </row>
    <row r="2" spans="1:12" ht="17.25" customHeight="1">
      <c r="A2" t="s">
        <v>31</v>
      </c>
      <c r="B2" s="157" t="s">
        <v>262</v>
      </c>
      <c r="D2" s="157"/>
      <c r="L2" s="157"/>
    </row>
    <row r="3" spans="1:12" ht="16.5" customHeight="1">
      <c r="A3" t="s">
        <v>32</v>
      </c>
      <c r="B3" s="157" t="s">
        <v>360</v>
      </c>
      <c r="D3" s="157"/>
      <c r="L3" s="157"/>
    </row>
    <row r="4" spans="1:12" ht="16.5" customHeight="1">
      <c r="A4" t="s">
        <v>33</v>
      </c>
      <c r="B4" s="157" t="s">
        <v>263</v>
      </c>
      <c r="D4" s="157"/>
      <c r="L4" s="157"/>
    </row>
    <row r="5" spans="1:12" ht="13.5" customHeight="1">
      <c r="A5" t="s">
        <v>34</v>
      </c>
      <c r="B5" s="157" t="s">
        <v>264</v>
      </c>
      <c r="D5" s="157"/>
      <c r="L5" s="157"/>
    </row>
    <row r="6" spans="1:12" ht="12" customHeight="1">
      <c r="A6" t="s">
        <v>38</v>
      </c>
      <c r="B6" s="157" t="s">
        <v>265</v>
      </c>
      <c r="F6" s="157"/>
      <c r="G6" s="157"/>
      <c r="H6" s="157"/>
      <c r="L6" s="157"/>
    </row>
    <row r="7" spans="1:12">
      <c r="A7" t="s">
        <v>35</v>
      </c>
      <c r="B7" s="108" t="s">
        <v>361</v>
      </c>
      <c r="L7" s="157"/>
    </row>
    <row r="8" spans="1:12">
      <c r="A8" t="s">
        <v>36</v>
      </c>
      <c r="B8" s="25" t="e">
        <f>#REF!</f>
        <v>#REF!</v>
      </c>
    </row>
    <row r="9" spans="1:12">
      <c r="A9" t="s">
        <v>37</v>
      </c>
      <c r="B9" s="45" t="s">
        <v>266</v>
      </c>
      <c r="C9" s="24"/>
    </row>
    <row r="10" spans="1:12">
      <c r="A10" t="s">
        <v>39</v>
      </c>
      <c r="B10" t="e">
        <f>#REF!</f>
        <v>#REF!</v>
      </c>
    </row>
    <row r="12" spans="1:12" s="62" customFormat="1">
      <c r="B12" s="62" t="s">
        <v>341</v>
      </c>
    </row>
    <row r="13" spans="1:12">
      <c r="C13" s="157"/>
    </row>
    <row r="14" spans="1:12">
      <c r="C14" s="157"/>
    </row>
    <row r="15" spans="1:12">
      <c r="C15" s="157"/>
    </row>
    <row r="17" spans="1:1">
      <c r="A17" s="25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ORÇAMENTO</vt:lpstr>
      <vt:lpstr>CRONOGRAMA</vt:lpstr>
      <vt:lpstr>DADOS GERAIS</vt:lpstr>
      <vt:lpstr>CRONOGRAMA!Area_de_impressao</vt:lpstr>
      <vt:lpstr>ORÇAMENTO!Area_de_impressao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Eduardo;Luciano</dc:creator>
  <cp:lastModifiedBy>DEFESA CIVIL</cp:lastModifiedBy>
  <cp:lastPrinted>2020-03-11T17:54:22Z</cp:lastPrinted>
  <dcterms:created xsi:type="dcterms:W3CDTF">2014-04-10T00:34:30Z</dcterms:created>
  <dcterms:modified xsi:type="dcterms:W3CDTF">2020-05-29T19:03:55Z</dcterms:modified>
</cp:coreProperties>
</file>